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01 - Sborník ÚOŽI" sheetId="2" r:id="rId2"/>
    <sheet name="SO 01-01 - ÚRS" sheetId="3" r:id="rId3"/>
    <sheet name="VON - -" sheetId="4" r:id="rId4"/>
    <sheet name="Pokyny pro vyplnění" sheetId="5" r:id="rId5"/>
  </sheets>
  <definedNames>
    <definedName name="_xlnm.Print_Area" localSheetId="0">'Rekapitulace zakázky'!$D$4:$AO$36,'Rekapitulace zakázky'!$C$42:$AQ$60</definedName>
    <definedName name="_xlnm.Print_Titles" localSheetId="0">'Rekapitulace zakázky'!$52:$52</definedName>
    <definedName name="_xlnm._FilterDatabase" localSheetId="1" hidden="1">'PS 01 - 01 - Sborník ÚOŽI'!$C$93:$K$210</definedName>
    <definedName name="_xlnm.Print_Area" localSheetId="1">'PS 01 - 01 - Sborník ÚOŽI'!$C$4:$J$41,'PS 01 - 01 - Sborník ÚOŽI'!$C$47:$J$73,'PS 01 - 01 - Sborník ÚOŽI'!$C$79:$K$210</definedName>
    <definedName name="_xlnm.Print_Titles" localSheetId="1">'PS 01 - 01 - Sborník ÚOŽI'!$93:$93</definedName>
    <definedName name="_xlnm._FilterDatabase" localSheetId="2" hidden="1">'SO 01-01 - ÚRS'!$C$97:$K$180</definedName>
    <definedName name="_xlnm.Print_Area" localSheetId="2">'SO 01-01 - ÚRS'!$C$4:$J$41,'SO 01-01 - ÚRS'!$C$47:$J$77,'SO 01-01 - ÚRS'!$C$83:$K$180</definedName>
    <definedName name="_xlnm.Print_Titles" localSheetId="2">'SO 01-01 - ÚRS'!$97:$97</definedName>
    <definedName name="_xlnm._FilterDatabase" localSheetId="3" hidden="1">'VON - -'!$C$80:$K$87</definedName>
    <definedName name="_xlnm.Print_Area" localSheetId="3">'VON - -'!$C$4:$J$39,'VON - -'!$C$45:$J$62,'VON - -'!$C$68:$K$87</definedName>
    <definedName name="_xlnm.Print_Titles" localSheetId="3">'VON - -'!$80:$80</definedName>
  </definedNames>
  <calcPr/>
</workbook>
</file>

<file path=xl/calcChain.xml><?xml version="1.0" encoding="utf-8"?>
<calcChain xmlns="http://schemas.openxmlformats.org/spreadsheetml/2006/main">
  <c i="4" l="1" r="J37"/>
  <c r="J36"/>
  <c i="1" r="AY59"/>
  <c i="4" r="J35"/>
  <c i="1" r="AX59"/>
  <c i="4" r="BI87"/>
  <c r="BH87"/>
  <c r="BG87"/>
  <c r="BF87"/>
  <c r="T87"/>
  <c r="T86"/>
  <c r="R87"/>
  <c r="R86"/>
  <c r="P87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F77"/>
  <c r="F75"/>
  <c r="E73"/>
  <c r="J55"/>
  <c r="F54"/>
  <c r="F52"/>
  <c r="E50"/>
  <c r="J21"/>
  <c r="E21"/>
  <c r="J77"/>
  <c r="J20"/>
  <c r="J18"/>
  <c r="E18"/>
  <c r="F55"/>
  <c r="J17"/>
  <c r="J12"/>
  <c r="J75"/>
  <c r="E7"/>
  <c r="E71"/>
  <c i="3" r="J39"/>
  <c r="J38"/>
  <c i="1" r="AY58"/>
  <c i="3" r="J37"/>
  <c i="1" r="AX58"/>
  <c i="3"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BI123"/>
  <c r="BH123"/>
  <c r="BG123"/>
  <c r="BF123"/>
  <c r="T123"/>
  <c r="T122"/>
  <c r="R123"/>
  <c r="R122"/>
  <c r="P123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T100"/>
  <c r="R101"/>
  <c r="R100"/>
  <c r="P101"/>
  <c r="P100"/>
  <c r="J95"/>
  <c r="F94"/>
  <c r="F92"/>
  <c r="E90"/>
  <c r="J59"/>
  <c r="F58"/>
  <c r="F56"/>
  <c r="E54"/>
  <c r="J23"/>
  <c r="E23"/>
  <c r="J94"/>
  <c r="J22"/>
  <c r="J20"/>
  <c r="E20"/>
  <c r="F95"/>
  <c r="J19"/>
  <c r="J14"/>
  <c r="J92"/>
  <c r="E7"/>
  <c r="E86"/>
  <c i="1" r="AY56"/>
  <c i="2" r="J39"/>
  <c r="J38"/>
  <c r="J37"/>
  <c i="1" r="AX56"/>
  <c i="2"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J91"/>
  <c r="F90"/>
  <c r="F88"/>
  <c r="E86"/>
  <c r="J59"/>
  <c r="F58"/>
  <c r="F56"/>
  <c r="E54"/>
  <c r="J23"/>
  <c r="E23"/>
  <c r="J58"/>
  <c r="J22"/>
  <c r="J20"/>
  <c r="E20"/>
  <c r="F91"/>
  <c r="J19"/>
  <c r="J14"/>
  <c r="J88"/>
  <c r="E7"/>
  <c r="E82"/>
  <c i="1" r="L50"/>
  <c r="AM50"/>
  <c r="AM49"/>
  <c r="L49"/>
  <c r="AM47"/>
  <c r="L47"/>
  <c r="L45"/>
  <c r="L44"/>
  <c i="2" r="BK114"/>
  <c r="BK169"/>
  <c r="BK201"/>
  <c r="J175"/>
  <c r="BK140"/>
  <c r="BK110"/>
  <c r="F36"/>
  <c i="3" r="BK172"/>
  <c r="BK169"/>
  <c i="2" r="BK138"/>
  <c r="BK185"/>
  <c r="BK158"/>
  <c r="BK111"/>
  <c r="BK120"/>
  <c r="J202"/>
  <c r="J156"/>
  <c r="J188"/>
  <c r="J140"/>
  <c r="J100"/>
  <c r="J157"/>
  <c r="J144"/>
  <c r="BK100"/>
  <c r="BK199"/>
  <c r="J191"/>
  <c r="J183"/>
  <c r="J152"/>
  <c r="BK124"/>
  <c r="BK96"/>
  <c i="3" r="J165"/>
  <c r="J141"/>
  <c r="J134"/>
  <c r="J153"/>
  <c r="BK123"/>
  <c r="BK120"/>
  <c r="BK116"/>
  <c i="2" r="BK205"/>
  <c r="BK182"/>
  <c r="J123"/>
  <c r="BK145"/>
  <c r="J169"/>
  <c r="BK136"/>
  <c r="J185"/>
  <c r="BK157"/>
  <c r="BK113"/>
  <c r="J165"/>
  <c r="BK127"/>
  <c r="J160"/>
  <c r="J130"/>
  <c r="BK97"/>
  <c r="BK197"/>
  <c r="BK186"/>
  <c r="BK153"/>
  <c r="BK118"/>
  <c i="3" r="BK176"/>
  <c r="BK126"/>
  <c i="2" r="J208"/>
  <c r="BK194"/>
  <c r="BK143"/>
  <c r="J110"/>
  <c r="J201"/>
  <c r="BK122"/>
  <c r="J128"/>
  <c r="BK183"/>
  <c r="J153"/>
  <c r="J36"/>
  <c i="3" r="J162"/>
  <c r="BK118"/>
  <c r="BK137"/>
  <c r="J101"/>
  <c r="BK110"/>
  <c i="2" r="J193"/>
  <c r="BK172"/>
  <c r="J116"/>
  <c r="J136"/>
  <c r="BK174"/>
  <c r="J173"/>
  <c r="J207"/>
  <c r="J172"/>
  <c r="J121"/>
  <c r="J98"/>
  <c r="J167"/>
  <c r="BK152"/>
  <c r="J122"/>
  <c r="F38"/>
  <c i="3" r="J139"/>
  <c r="J120"/>
  <c i="4" r="J83"/>
  <c i="2" r="BK149"/>
  <c r="J189"/>
  <c r="J163"/>
  <c i="3" r="J106"/>
  <c r="BK153"/>
  <c r="BK149"/>
  <c r="J130"/>
  <c i="2" r="BK192"/>
  <c r="BK167"/>
  <c r="J106"/>
  <c r="J209"/>
  <c r="BK160"/>
  <c r="J97"/>
  <c r="J178"/>
  <c r="BK148"/>
  <c r="J118"/>
  <c r="J210"/>
  <c r="BK181"/>
  <c r="J159"/>
  <c r="BK144"/>
  <c r="BK121"/>
  <c r="BK98"/>
  <c r="BK159"/>
  <c r="BK119"/>
  <c r="BK200"/>
  <c r="J190"/>
  <c r="J171"/>
  <c r="J133"/>
  <c r="BK108"/>
  <c i="3" r="J158"/>
  <c r="J147"/>
  <c r="J149"/>
  <c r="BK158"/>
  <c r="BK165"/>
  <c r="BK104"/>
  <c r="BK108"/>
  <c i="2" r="BK209"/>
  <c r="J203"/>
  <c r="BK115"/>
  <c i="1" r="AS55"/>
  <c i="2" r="J177"/>
  <c r="BK168"/>
  <c r="J115"/>
  <c r="BK195"/>
  <c r="J182"/>
  <c r="J166"/>
  <c r="J112"/>
  <c r="J99"/>
  <c i="3" r="J169"/>
  <c r="J132"/>
  <c r="BK145"/>
  <c r="BK155"/>
  <c r="BK112"/>
  <c r="J126"/>
  <c r="J123"/>
  <c i="4" r="BK84"/>
  <c i="2" r="BK123"/>
  <c r="J180"/>
  <c r="BK202"/>
  <c r="J143"/>
  <c r="BK131"/>
  <c r="J176"/>
  <c r="BK171"/>
  <c r="J131"/>
  <c r="F39"/>
  <c i="4" r="BK87"/>
  <c i="2" r="BK208"/>
  <c r="J186"/>
  <c r="BK137"/>
  <c r="J107"/>
  <c r="J126"/>
  <c r="BK142"/>
  <c r="BK103"/>
  <c r="J174"/>
  <c r="J120"/>
  <c r="BK210"/>
  <c r="J168"/>
  <c r="BK154"/>
  <c r="BK106"/>
  <c r="J155"/>
  <c r="J141"/>
  <c r="J109"/>
  <c r="BK206"/>
  <c r="BK198"/>
  <c r="J192"/>
  <c r="BK175"/>
  <c r="J164"/>
  <c r="BK130"/>
  <c r="BK101"/>
  <c i="3" r="BK157"/>
  <c r="BK141"/>
  <c r="BK132"/>
  <c r="J155"/>
  <c r="J116"/>
  <c r="BK134"/>
  <c i="4" r="BK85"/>
  <c i="2" r="BK147"/>
  <c r="BK99"/>
  <c r="BK189"/>
  <c r="J132"/>
  <c r="BK109"/>
  <c r="BK165"/>
  <c r="BK133"/>
  <c r="BK207"/>
  <c r="J195"/>
  <c r="BK173"/>
  <c r="BK178"/>
  <c r="J101"/>
  <c r="BK105"/>
  <c r="BK150"/>
  <c r="BK177"/>
  <c r="J137"/>
  <c r="J205"/>
  <c r="J162"/>
  <c r="J124"/>
  <c r="BK163"/>
  <c r="J127"/>
  <c r="J96"/>
  <c r="BK196"/>
  <c r="BK184"/>
  <c r="BK132"/>
  <c i="3" r="J172"/>
  <c r="BK130"/>
  <c r="BK151"/>
  <c r="J174"/>
  <c r="J108"/>
  <c r="BK139"/>
  <c r="J114"/>
  <c r="J112"/>
  <c i="4" r="BK83"/>
  <c i="2" r="J148"/>
  <c r="J138"/>
  <c r="BK180"/>
  <c r="J158"/>
  <c r="J103"/>
  <c r="BK203"/>
  <c r="BK166"/>
  <c r="BK155"/>
  <c r="J119"/>
  <c r="BK164"/>
  <c r="J149"/>
  <c r="J206"/>
  <c r="J197"/>
  <c r="BK193"/>
  <c r="J179"/>
  <c r="BK156"/>
  <c r="J111"/>
  <c i="3" r="BK179"/>
  <c r="J143"/>
  <c r="J179"/>
  <c r="BK160"/>
  <c r="J167"/>
  <c r="BK143"/>
  <c r="BK167"/>
  <c r="J151"/>
  <c r="J137"/>
  <c i="4" r="J87"/>
  <c i="2" r="BK146"/>
  <c r="J184"/>
  <c r="BK135"/>
  <c r="J104"/>
  <c r="J200"/>
  <c r="BK125"/>
  <c r="BK190"/>
  <c r="BK162"/>
  <c r="J150"/>
  <c r="J108"/>
  <c r="F37"/>
  <c i="4" r="J85"/>
  <c i="2" r="BK117"/>
  <c r="BK170"/>
  <c r="BK116"/>
  <c r="J145"/>
  <c r="J117"/>
  <c r="J113"/>
  <c r="J154"/>
  <c r="J125"/>
  <c i="1" r="AS57"/>
  <c i="2" r="J198"/>
  <c r="J194"/>
  <c r="BK176"/>
  <c r="J142"/>
  <c i="3" r="BK162"/>
  <c r="BK106"/>
  <c r="J176"/>
  <c r="J160"/>
  <c r="BK101"/>
  <c r="J110"/>
  <c i="2" r="J147"/>
  <c r="BK191"/>
  <c r="J181"/>
  <c r="J114"/>
  <c r="BK112"/>
  <c r="J135"/>
  <c r="BK126"/>
  <c r="BK179"/>
  <c r="BK141"/>
  <c r="BK104"/>
  <c r="BK107"/>
  <c r="J199"/>
  <c r="J196"/>
  <c r="BK188"/>
  <c r="J170"/>
  <c r="J146"/>
  <c r="BK128"/>
  <c r="J105"/>
  <c i="3" r="BK174"/>
  <c r="J104"/>
  <c r="BK147"/>
  <c r="J145"/>
  <c r="J157"/>
  <c r="J118"/>
  <c r="BK114"/>
  <c i="4" r="J84"/>
  <c i="2" l="1" r="P129"/>
  <c r="T134"/>
  <c r="P151"/>
  <c r="BK204"/>
  <c r="J204"/>
  <c r="J72"/>
  <c r="R139"/>
  <c r="P187"/>
  <c i="3" r="BK103"/>
  <c r="J103"/>
  <c r="J66"/>
  <c r="BK129"/>
  <c r="J129"/>
  <c r="J71"/>
  <c r="R136"/>
  <c r="T103"/>
  <c r="P144"/>
  <c i="2" r="BK102"/>
  <c r="P134"/>
  <c r="R187"/>
  <c i="3" r="P129"/>
  <c r="T136"/>
  <c r="BK164"/>
  <c r="J164"/>
  <c r="J74"/>
  <c r="T171"/>
  <c i="2" r="T102"/>
  <c r="BK139"/>
  <c r="J139"/>
  <c r="J68"/>
  <c r="BK187"/>
  <c r="J187"/>
  <c r="J71"/>
  <c i="3" r="R103"/>
  <c r="T144"/>
  <c r="BK171"/>
  <c r="J171"/>
  <c r="J75"/>
  <c i="2" r="R129"/>
  <c r="T161"/>
  <c r="R102"/>
  <c r="R95"/>
  <c r="R94"/>
  <c r="BK161"/>
  <c r="J161"/>
  <c r="J70"/>
  <c r="T204"/>
  <c i="3" r="T111"/>
  <c r="R129"/>
  <c r="P136"/>
  <c r="R164"/>
  <c i="2" r="T139"/>
  <c i="3" r="P111"/>
  <c i="2" r="R161"/>
  <c i="3" r="T129"/>
  <c r="T128"/>
  <c r="R171"/>
  <c i="2" r="T129"/>
  <c r="R134"/>
  <c r="R151"/>
  <c r="P204"/>
  <c i="3" r="R144"/>
  <c r="T164"/>
  <c i="2" r="BK129"/>
  <c r="J129"/>
  <c r="J66"/>
  <c r="P139"/>
  <c r="T187"/>
  <c r="BK151"/>
  <c r="J151"/>
  <c r="J69"/>
  <c i="3" r="R111"/>
  <c i="2" r="P161"/>
  <c i="3" r="P103"/>
  <c r="BK144"/>
  <c r="J144"/>
  <c r="J73"/>
  <c r="P164"/>
  <c r="P171"/>
  <c i="4" r="R82"/>
  <c r="R81"/>
  <c i="2" r="P102"/>
  <c r="P95"/>
  <c r="P94"/>
  <c i="1" r="AU56"/>
  <c i="2" r="BK134"/>
  <c r="J134"/>
  <c r="J67"/>
  <c r="T151"/>
  <c r="R204"/>
  <c i="3" r="BK111"/>
  <c r="J111"/>
  <c r="J67"/>
  <c r="BK136"/>
  <c r="J136"/>
  <c r="J72"/>
  <c i="4" r="BK82"/>
  <c r="J82"/>
  <c r="J60"/>
  <c r="P82"/>
  <c r="P81"/>
  <c i="1" r="AU59"/>
  <c i="4" r="T82"/>
  <c r="T81"/>
  <c i="3" r="BK122"/>
  <c r="J122"/>
  <c r="J68"/>
  <c r="BK125"/>
  <c r="J125"/>
  <c r="J69"/>
  <c r="BK100"/>
  <c r="BK99"/>
  <c r="J99"/>
  <c r="J64"/>
  <c r="BK178"/>
  <c r="J178"/>
  <c r="J76"/>
  <c i="4" r="BK86"/>
  <c r="J86"/>
  <c r="J61"/>
  <c i="3" r="J100"/>
  <c r="J65"/>
  <c i="4" r="E48"/>
  <c r="F78"/>
  <c r="J52"/>
  <c r="BE87"/>
  <c r="BE83"/>
  <c r="BE85"/>
  <c r="J54"/>
  <c r="BE84"/>
  <c i="3" r="E50"/>
  <c r="F59"/>
  <c r="BE101"/>
  <c r="BE108"/>
  <c r="BE118"/>
  <c r="BE120"/>
  <c r="BE130"/>
  <c r="BE139"/>
  <c r="BE110"/>
  <c r="BE126"/>
  <c r="J56"/>
  <c r="BE134"/>
  <c r="BE137"/>
  <c r="BE143"/>
  <c r="BE116"/>
  <c r="BE145"/>
  <c r="BE155"/>
  <c i="2" r="J102"/>
  <c r="J65"/>
  <c i="3" r="BE172"/>
  <c r="J58"/>
  <c r="BE158"/>
  <c r="BE174"/>
  <c r="BE104"/>
  <c r="BE114"/>
  <c r="BE160"/>
  <c r="BE176"/>
  <c r="BE141"/>
  <c r="BE151"/>
  <c r="BE162"/>
  <c r="BE165"/>
  <c r="BE179"/>
  <c r="BE123"/>
  <c r="BE132"/>
  <c r="BE157"/>
  <c r="BE167"/>
  <c r="BE106"/>
  <c r="BE147"/>
  <c r="BE112"/>
  <c r="BE149"/>
  <c r="BE153"/>
  <c r="BE169"/>
  <c i="2" r="BE97"/>
  <c r="BE104"/>
  <c r="BE113"/>
  <c r="BE114"/>
  <c r="BE116"/>
  <c r="BE117"/>
  <c r="BE126"/>
  <c r="BE142"/>
  <c r="BE158"/>
  <c r="BE160"/>
  <c r="BE162"/>
  <c r="BE163"/>
  <c r="BE165"/>
  <c r="BE169"/>
  <c r="BE177"/>
  <c r="BE182"/>
  <c r="BE183"/>
  <c r="BE184"/>
  <c r="BE186"/>
  <c r="BE191"/>
  <c r="BE192"/>
  <c r="BE193"/>
  <c r="BE195"/>
  <c r="BE196"/>
  <c r="BE197"/>
  <c r="BE198"/>
  <c r="BE200"/>
  <c r="BE205"/>
  <c r="BE103"/>
  <c r="BE120"/>
  <c r="BE131"/>
  <c r="BE135"/>
  <c r="BE143"/>
  <c r="BE146"/>
  <c r="BE152"/>
  <c r="BE153"/>
  <c r="BE157"/>
  <c r="BE202"/>
  <c r="E50"/>
  <c r="J90"/>
  <c r="BE108"/>
  <c r="BE112"/>
  <c r="BE130"/>
  <c r="BE136"/>
  <c r="BE137"/>
  <c r="BE147"/>
  <c r="BE156"/>
  <c r="BE164"/>
  <c r="BE167"/>
  <c r="BE171"/>
  <c r="BE176"/>
  <c r="BE178"/>
  <c r="BE180"/>
  <c r="BE185"/>
  <c r="BE190"/>
  <c r="BE194"/>
  <c i="1" r="BA56"/>
  <c i="2" r="J56"/>
  <c r="F59"/>
  <c r="BE96"/>
  <c r="BE105"/>
  <c r="BE115"/>
  <c r="BE118"/>
  <c r="BE122"/>
  <c r="BE123"/>
  <c r="BE128"/>
  <c r="BE159"/>
  <c r="BE168"/>
  <c r="BE170"/>
  <c r="BE172"/>
  <c r="BE173"/>
  <c r="BE189"/>
  <c r="BE206"/>
  <c r="BE99"/>
  <c r="BE110"/>
  <c r="BE111"/>
  <c r="BE140"/>
  <c r="BE141"/>
  <c r="BE210"/>
  <c i="1" r="BB56"/>
  <c i="2" r="BE100"/>
  <c r="BE109"/>
  <c r="BE124"/>
  <c r="BE132"/>
  <c r="BE199"/>
  <c r="BE201"/>
  <c r="BE209"/>
  <c r="BE98"/>
  <c r="BE101"/>
  <c r="BE106"/>
  <c r="BE125"/>
  <c r="BE148"/>
  <c r="BE149"/>
  <c r="BE150"/>
  <c i="1" r="AW56"/>
  <c r="BC56"/>
  <c i="2" r="BE119"/>
  <c r="BE121"/>
  <c r="BE133"/>
  <c r="BE138"/>
  <c r="BE145"/>
  <c r="BE154"/>
  <c r="BE155"/>
  <c r="BE166"/>
  <c r="BE174"/>
  <c r="BE175"/>
  <c r="BE179"/>
  <c r="BE181"/>
  <c r="BE188"/>
  <c r="BE203"/>
  <c i="1" r="BD56"/>
  <c i="2" r="BE107"/>
  <c r="BE127"/>
  <c r="BE144"/>
  <c r="BE207"/>
  <c r="BE208"/>
  <c i="1" r="BC55"/>
  <c i="4" r="J34"/>
  <c i="1" r="AW59"/>
  <c i="3" r="F39"/>
  <c i="1" r="BD58"/>
  <c r="BD57"/>
  <c r="BA55"/>
  <c i="3" r="J36"/>
  <c i="1" r="AW58"/>
  <c r="AS54"/>
  <c i="4" r="F35"/>
  <c i="1" r="BB59"/>
  <c r="BB55"/>
  <c i="3" r="F38"/>
  <c i="1" r="BC58"/>
  <c r="BC57"/>
  <c r="AY57"/>
  <c i="3" r="F36"/>
  <c i="1" r="BA58"/>
  <c r="BA57"/>
  <c r="AW57"/>
  <c r="BD55"/>
  <c i="4" r="F36"/>
  <c i="1" r="BC59"/>
  <c r="AU55"/>
  <c i="4" r="F34"/>
  <c i="1" r="BA59"/>
  <c i="3" r="F37"/>
  <c i="1" r="BB58"/>
  <c r="BB57"/>
  <c r="AX57"/>
  <c i="4" r="F37"/>
  <c i="1" r="BD59"/>
  <c i="3" l="1" r="R128"/>
  <c r="R99"/>
  <c r="R98"/>
  <c r="P128"/>
  <c r="T99"/>
  <c r="T98"/>
  <c r="P99"/>
  <c r="P98"/>
  <c i="1" r="AU58"/>
  <c i="2" r="T95"/>
  <c r="T94"/>
  <c r="BK95"/>
  <c r="BK94"/>
  <c r="J94"/>
  <c i="3" r="BK128"/>
  <c r="J128"/>
  <c r="J70"/>
  <c i="4" r="BK81"/>
  <c r="J81"/>
  <c r="J59"/>
  <c i="2" r="J35"/>
  <c i="1" r="AV56"/>
  <c r="AT56"/>
  <c i="2" r="J32"/>
  <c i="1" r="AG56"/>
  <c r="AG55"/>
  <c r="AW55"/>
  <c i="3" r="J35"/>
  <c i="1" r="AV58"/>
  <c r="AT58"/>
  <c i="3" r="F35"/>
  <c i="1" r="AZ58"/>
  <c r="AZ57"/>
  <c r="AV57"/>
  <c r="AT57"/>
  <c r="AU57"/>
  <c i="2" r="F35"/>
  <c i="1" r="AZ56"/>
  <c r="AZ55"/>
  <c r="AV55"/>
  <c r="AX55"/>
  <c r="AY55"/>
  <c i="4" r="F33"/>
  <c i="1" r="AZ59"/>
  <c r="BB54"/>
  <c r="AX54"/>
  <c r="BC54"/>
  <c r="AY54"/>
  <c i="4" r="J33"/>
  <c i="1" r="AV59"/>
  <c r="AT59"/>
  <c r="BD54"/>
  <c r="W33"/>
  <c r="BA54"/>
  <c r="W30"/>
  <c i="3" l="1" r="BK98"/>
  <c r="J98"/>
  <c i="2" r="J95"/>
  <c r="J64"/>
  <c r="J63"/>
  <c r="J41"/>
  <c i="1" r="AN56"/>
  <c r="AU54"/>
  <c i="4" r="J30"/>
  <c i="1" r="AG59"/>
  <c r="W31"/>
  <c i="3" r="J32"/>
  <c i="1" r="AG58"/>
  <c r="AG57"/>
  <c r="AG54"/>
  <c r="AK26"/>
  <c r="AW54"/>
  <c r="AK30"/>
  <c r="W32"/>
  <c r="AT55"/>
  <c r="AZ54"/>
  <c r="W29"/>
  <c i="3" l="1" r="J41"/>
  <c i="4" r="J39"/>
  <c i="3" r="J63"/>
  <c i="1" r="AN55"/>
  <c r="AN58"/>
  <c r="AN57"/>
  <c r="AN59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<sst xmlns="http://schemas.openxmlformats.org/spreadsheetml/2006/main">
  <si>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</si>
  <si>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</si>
  <si>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</si>
  <si>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</si>
  <si>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</si>
  <si>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{3a5d1147-ee84-42fa-a2d5-33644a1998ac}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</si>
  <si>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</si>
  <si>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</si>
  <si>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</si>
  <si>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</si>
  <si>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</si>
  <si>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</si>
  <si>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</si>
  <si>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</si>
  <si>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F20231106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</si>
  <si>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</si>
  <si>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</si>
  <si>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napájení zab. zař. v ŽST Ostrava Bartovice</t>
  </si>
  <si>
    <t>KSO:</t>
  </si>
  <si>
    <t>824</t>
  </si>
  <si>
    <t>CC-CZ:</t>
  </si>
  <si>
    <t/>
  </si>
  <si>
    <t>Místo:</t>
  </si>
  <si>
    <t xml:space="preserve"> Ostrava Bartovice</t>
  </si>
  <si>
    <t>Datum:</t>
  </si>
  <si>
    <t>5. 9. 2023</t>
  </si>
  <si>
    <t>Zadavatel:</t>
  </si>
  <si>
    <t>IČ: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</si>
  <si>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</si>
  <si>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</si>
  <si>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</si>
  <si>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</si>
  <si>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</si>
  <si>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</si>
  <si>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</si>
  <si>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</si>
  <si>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</si>
  <si>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</si>
  <si>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</si>
  <si>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</si>
  <si>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</si>
  <si>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</si>
  <si>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</si>
  <si>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</si>
  <si>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</si>
  <si>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</si>
  <si>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</si>
  <si>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</si>
  <si>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</si>
  <si>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</si>
  <si>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</si>
  <si>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</si>
  <si>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</si>
  <si>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</si>
  <si>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</si>
  <si>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</si>
  <si>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</si>
  <si>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</si>
  <si>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</si>
  <si>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</si>
  <si>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</si>
  <si>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</si>
  <si>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</si>
  <si>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</si>
  <si>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</si>
  <si>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</si>
  <si>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</si>
  <si>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</si>
  <si>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</si>
  <si>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</si>
  <si>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</si>
  <si>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</si>
  <si>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</si>
  <si>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</si>
  <si>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</si>
  <si>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</si>
  <si>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</si>
  <si>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</si>
  <si>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Napájení SZZ</t>
  </si>
  <si>
    <t>PRO</t>
  </si>
  <si>
    <t>1</t>
  </si>
  <si>
    <t>{6ee1c2b8-e83b-4fa7-8b54-f0ddbd7de408}</t>
  </si>
  <si>
    <t>2</t>
  </si>
  <si>
    <t>/</t>
  </si>
  <si>
    <t>PS 01 - 01</t>
  </si>
  <si>
    <t>Sborník ÚOŽI</t>
  </si>
  <si>
    <t>Soupis</t>
  </si>
  <si>
    <t>{7e935728-fc1d-4931-9453-5382169464eb}</t>
  </si>
  <si>
    <t>SO 01</t>
  </si>
  <si>
    <t>Úprava místnosti pro napájecí zdroj</t>
  </si>
  <si>
    <t>STA</t>
  </si>
  <si>
    <t>{6fccca56-8927-4bbf-a6be-2154ed0eaf82}</t>
  </si>
  <si>
    <t>SO 01-01</t>
  </si>
  <si>
    <t>ÚRS</t>
  </si>
  <si>
    <t>{ca80510d-3e2c-40ad-bdbd-e69b27ce779e}</t>
  </si>
  <si>
    <t>VON</t>
  </si>
  <si>
    <t>-</t>
  </si>
  <si>
    <t>{168fa63a-234a-4665-b9e6-b6b0b8970cac}</t>
  </si>
  <si>
    <t>KRYCÍ LIST SOUPISU PRACÍ</t>
  </si>
  <si>
    <t>Objekt:</t>
  </si>
  <si>
    <t>PS 01 - Napájení SZZ</t>
  </si>
  <si>
    <t>Soupis:</t>
  </si>
  <si>
    <t>PS 01 - 01 - Sborník ÚOŽI</t>
  </si>
  <si>
    <t>Ostrava Bartovice</t>
  </si>
  <si>
    <t>Správa železnic, státní organizace</t>
  </si>
  <si>
    <t>REKAPITULACE ČLENĚNÍ SOUPISU PRACÍ</t>
  </si>
  <si>
    <t>Kód dílu - Popis</t>
  </si>
  <si>
    <t>Cena celkem [CZK]</t>
  </si>
  <si>
    <t>-1</t>
  </si>
  <si>
    <t>01 - Vnitřní zařízení</t>
  </si>
  <si>
    <t xml:space="preserve">    01.1 - Prvky stojanu</t>
  </si>
  <si>
    <t xml:space="preserve">    01.2 - Baterie</t>
  </si>
  <si>
    <t xml:space="preserve">    01.3 - Časové jednotky</t>
  </si>
  <si>
    <t xml:space="preserve">    01.4 - Diagnostika</t>
  </si>
  <si>
    <t xml:space="preserve">    01.5 - EPS</t>
  </si>
  <si>
    <t>02 - Kabelizace</t>
  </si>
  <si>
    <t>03 - Zkoušení a revize</t>
  </si>
  <si>
    <t>04 - Klimatizace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</si>
  <si>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</si>
  <si>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</si>
  <si>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</si>
  <si>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</si>
  <si>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</si>
  <si>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</si>
  <si>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</si>
  <si>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</si>
  <si>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</si>
  <si>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</si>
  <si>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</si>
  <si>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</si>
  <si>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</si>
  <si>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</si>
  <si>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Vnitřní zařízení</t>
  </si>
  <si>
    <t>ROZPOCET</t>
  </si>
  <si>
    <t>M</t>
  </si>
  <si>
    <t>7592810920</t>
  </si>
  <si>
    <t>Reléový stojan SZZ vystrojený univerzální - kategorie SZZ dle TNŽ 34 2620:2002: SZZ 1., 2.nebo 3.kategorie</t>
  </si>
  <si>
    <t>komplet</t>
  </si>
  <si>
    <t>ÚOŽI 2023 01</t>
  </si>
  <si>
    <t>128</t>
  </si>
  <si>
    <t>R1</t>
  </si>
  <si>
    <t>Skříň s dobíječem SMN-400-96-110</t>
  </si>
  <si>
    <t>kus</t>
  </si>
  <si>
    <t>4</t>
  </si>
  <si>
    <t>3</t>
  </si>
  <si>
    <t>R2</t>
  </si>
  <si>
    <t>Skříň měničů</t>
  </si>
  <si>
    <t>6</t>
  </si>
  <si>
    <t>K</t>
  </si>
  <si>
    <t>7593315104</t>
  </si>
  <si>
    <t>Montáž zabezpečovacího stojanu napájecího - upevnění stojanu do stojanové řady, připojení ochranného uzemnění a informativní kontrola zapojení</t>
  </si>
  <si>
    <t>8</t>
  </si>
  <si>
    <t>5</t>
  </si>
  <si>
    <t>7593315106</t>
  </si>
  <si>
    <t>Montáž zabezpečovacího stojanu s elektronickými prvky a panely - upevnění stojanu do stojanové řady, připojení ochranného uzemnění a informativní kontrola zapojení</t>
  </si>
  <si>
    <t>10</t>
  </si>
  <si>
    <t>7593317100</t>
  </si>
  <si>
    <t>Demontáž zabezpečovacího stojanu</t>
  </si>
  <si>
    <t>12</t>
  </si>
  <si>
    <t>01.1</t>
  </si>
  <si>
    <t>Prvky stojanu</t>
  </si>
  <si>
    <t>7</t>
  </si>
  <si>
    <t>7593310910</t>
  </si>
  <si>
    <t>Konstrukční díly Řada stojan. pro 2 stojany 19 polí inov. (HM0404215990312)</t>
  </si>
  <si>
    <t>14</t>
  </si>
  <si>
    <t>7593310880</t>
  </si>
  <si>
    <t>Konstrukční díly Řada stojan. pro 1 stojan 19 polí inov. (HM0404215990311)</t>
  </si>
  <si>
    <t>16</t>
  </si>
  <si>
    <t>9</t>
  </si>
  <si>
    <t>7593315122</t>
  </si>
  <si>
    <t>Montáž stojanové řady pro 2 stojany - sestavení dodané konstrukce, vyměření místa a usazení stojanové řady, montáž ochranných plechů a roštu stojanové řady, ukotvení</t>
  </si>
  <si>
    <t>18</t>
  </si>
  <si>
    <t>7593315120</t>
  </si>
  <si>
    <t>Montáž stojanové řady pro 1 stojan - sestavení dodané konstrukce, vyměření místa a usazení stojanové řady, montáž ochranných plechů a roštu stojanové řady, ukotvení</t>
  </si>
  <si>
    <t>20</t>
  </si>
  <si>
    <t>11</t>
  </si>
  <si>
    <t>7593315140</t>
  </si>
  <si>
    <t>Ukotvení stojanové řady do stěny jednou spojnicí</t>
  </si>
  <si>
    <t>22</t>
  </si>
  <si>
    <t>7593315142</t>
  </si>
  <si>
    <t>Ukotvení stojanové řady na vedlejší stojanovou řadu</t>
  </si>
  <si>
    <t>24</t>
  </si>
  <si>
    <t>13</t>
  </si>
  <si>
    <t>7593317120</t>
  </si>
  <si>
    <t>Demontáž stojanové řady pro 1-3 stojany</t>
  </si>
  <si>
    <t>26</t>
  </si>
  <si>
    <t>7593321275</t>
  </si>
  <si>
    <t>Prvky Zdroj kmit.signálů bezpeč. BZKS 20-3.3B (HM0404228990317)</t>
  </si>
  <si>
    <t>28</t>
  </si>
  <si>
    <t>R3</t>
  </si>
  <si>
    <t>Měnič SMS-96-230-1F-P</t>
  </si>
  <si>
    <t>30</t>
  </si>
  <si>
    <t>R4</t>
  </si>
  <si>
    <t>Konvertor SMK-96-24-M</t>
  </si>
  <si>
    <t>32</t>
  </si>
  <si>
    <t>17</t>
  </si>
  <si>
    <t>7593335110</t>
  </si>
  <si>
    <t>Montáž zdroje kmitavých signálů - včetně zapojení a označení</t>
  </si>
  <si>
    <t>34</t>
  </si>
  <si>
    <t>7593330400</t>
  </si>
  <si>
    <t>Výměnné díly Obvod dohlížecí třífáz.napětí T- DRT (HM0404221990500)</t>
  </si>
  <si>
    <t>36</t>
  </si>
  <si>
    <t>19</t>
  </si>
  <si>
    <t>7593335040</t>
  </si>
  <si>
    <t>Montáž malorozměrného relé</t>
  </si>
  <si>
    <t>38</t>
  </si>
  <si>
    <t>7593100310</t>
  </si>
  <si>
    <t>Měniče Zdroj BZS1-275/R96/sest. 2x1,75kva zal (HM0404229990515)</t>
  </si>
  <si>
    <t>40</t>
  </si>
  <si>
    <t>7593105012</t>
  </si>
  <si>
    <t>Montáž měniče (zdroje) statického řady EZ1, EZ2 a BZS1-R96 - včetně připojení vodičů elektrické sítě ss rozvodu a uzemnění, přezkoušení funkce</t>
  </si>
  <si>
    <t>42</t>
  </si>
  <si>
    <t>7593320468</t>
  </si>
  <si>
    <t>Prvky Ochrana přepěťová kol.obv. POKO 94 (HM0358239992974)</t>
  </si>
  <si>
    <t>44</t>
  </si>
  <si>
    <t>23</t>
  </si>
  <si>
    <t>7594305025</t>
  </si>
  <si>
    <t>Montáž součástí počítače náprav přepěťové ochrany napájení</t>
  </si>
  <si>
    <t>46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</si>
  <si>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</si>
  <si>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</si>
  <si>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48</t>
  </si>
  <si>
    <t>25</t>
  </si>
  <si>
    <t>7494752010</t>
  </si>
  <si>
    <t>Montáž svodičů přepětí pro sítě nn - typ 1+2 (třída B+C) pro třífázové sítě - do rozvaděče nebo skříně</t>
  </si>
  <si>
    <t>50</t>
  </si>
  <si>
    <t>7593320483</t>
  </si>
  <si>
    <t>Prvky Trafo JOC E4060-065 - 400VA 220-230-240/150-230V (HM0374212300107)</t>
  </si>
  <si>
    <t>52</t>
  </si>
  <si>
    <t>27</t>
  </si>
  <si>
    <t>7593320489</t>
  </si>
  <si>
    <t>Prvky Trafo JOC U3250-0209 - 630VA 210-230-240/160-230 (HM0374212300185)</t>
  </si>
  <si>
    <t>54</t>
  </si>
  <si>
    <t>7495452020</t>
  </si>
  <si>
    <t>Montáž transformátorů nn/nn 1-f do 6 kVA - včetně uvedení do provozu včetně předepsaných zkoušek a atestů</t>
  </si>
  <si>
    <t>56</t>
  </si>
  <si>
    <t>29</t>
  </si>
  <si>
    <t>7593107012</t>
  </si>
  <si>
    <t>Demontáž měniče statického řady EZ1, EZ2 a BZS1-R96</t>
  </si>
  <si>
    <t>58</t>
  </si>
  <si>
    <t>7593337110</t>
  </si>
  <si>
    <t>Demontáž zdroje kmitavých signálů</t>
  </si>
  <si>
    <t>60</t>
  </si>
  <si>
    <t>31</t>
  </si>
  <si>
    <t>7593311050</t>
  </si>
  <si>
    <t>Konstrukční díly Svorkovnice WAGO 12-ti dílná (CV721225082)</t>
  </si>
  <si>
    <t>62</t>
  </si>
  <si>
    <t>7590525790</t>
  </si>
  <si>
    <t>Montáž sady svorkovnic WAGO na DIN lištu</t>
  </si>
  <si>
    <t>64</t>
  </si>
  <si>
    <t>01.2</t>
  </si>
  <si>
    <t>Baterie</t>
  </si>
  <si>
    <t>33</t>
  </si>
  <si>
    <t>7592920760</t>
  </si>
  <si>
    <t>Baterie Staniční akumulátory Pb blok 12 V/180 Ah C10 s pancéřovanou trubkovou elektrodou, uzavřený - gel, cena včetně spojovacího materiálu a bateriového nosiče či stojanu</t>
  </si>
  <si>
    <t>66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</si>
  <si>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</si>
  <si>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</si>
  <si>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68</t>
  </si>
  <si>
    <t>35</t>
  </si>
  <si>
    <t>7592907010</t>
  </si>
  <si>
    <t>Demontáž článku niklokadmiového kapacity do 200 Ah</t>
  </si>
  <si>
    <t>70</t>
  </si>
  <si>
    <t>7593007022</t>
  </si>
  <si>
    <t>Demontáž dobíječe, usměrňovače, napáječe skříňového vysokého</t>
  </si>
  <si>
    <t>72</t>
  </si>
  <si>
    <t>01.3</t>
  </si>
  <si>
    <t>Časové jednotky</t>
  </si>
  <si>
    <t>37</t>
  </si>
  <si>
    <t>7593320407</t>
  </si>
  <si>
    <t>Prvky Kazeta časové jednotky - nízká (CV755135009)</t>
  </si>
  <si>
    <t>74</t>
  </si>
  <si>
    <t>7593320426</t>
  </si>
  <si>
    <t>Prvky Jednotka časová CJS (CV755139004)</t>
  </si>
  <si>
    <t>76</t>
  </si>
  <si>
    <t>39</t>
  </si>
  <si>
    <t>7593335170</t>
  </si>
  <si>
    <t>Montáž universální časovací jednotky - včetně zapojení a označení</t>
  </si>
  <si>
    <t>78</t>
  </si>
  <si>
    <t>7598095120</t>
  </si>
  <si>
    <t>Přezkoušení a regulace časové jednotky - kontrola zapojení včetně příslušného zkoušení hodnot zařízení</t>
  </si>
  <si>
    <t>80</t>
  </si>
  <si>
    <t>01.4</t>
  </si>
  <si>
    <t>Diagnostika</t>
  </si>
  <si>
    <t>41</t>
  </si>
  <si>
    <t>7592500110</t>
  </si>
  <si>
    <t>Diagnostická zařízení Skříň DISTA velká (celkem 20 desek) ST00 220</t>
  </si>
  <si>
    <t>82</t>
  </si>
  <si>
    <t>7592500120</t>
  </si>
  <si>
    <t>Diagnostická zařízení Desky zdroje 5,5 A ST00 221</t>
  </si>
  <si>
    <t>84</t>
  </si>
  <si>
    <t>43</t>
  </si>
  <si>
    <t>7592500130</t>
  </si>
  <si>
    <t>Diagnostická zařízení Deska procesorové jednotky ST00 222</t>
  </si>
  <si>
    <t>86</t>
  </si>
  <si>
    <t>7592500142</t>
  </si>
  <si>
    <t>Diagnostická zařízení DISTA - deska MISP (HM0374215999030)</t>
  </si>
  <si>
    <t>88</t>
  </si>
  <si>
    <t>45</t>
  </si>
  <si>
    <t>7592500144</t>
  </si>
  <si>
    <t>Diagnostická zařízení DISTA - deska RIS (HM0374215999017)</t>
  </si>
  <si>
    <t>90</t>
  </si>
  <si>
    <t>7592500146</t>
  </si>
  <si>
    <t>Diagnostická zařízení Propojka PRO-MR 4/2 k propojení měř. desek MIS s deskami RIS systému DISTA (HM0374215999025)</t>
  </si>
  <si>
    <t>92</t>
  </si>
  <si>
    <t>47</t>
  </si>
  <si>
    <t>7592500150</t>
  </si>
  <si>
    <t>Diagnostická zařízení Deska měření AC a DC napětí ST00 223</t>
  </si>
  <si>
    <t>94</t>
  </si>
  <si>
    <t>7592500205</t>
  </si>
  <si>
    <t>Diagnostická zařízení Vodící lišty pro zasunutí desek systému DISTA do skříně (VODITKO 64560-078) (HM0374995000399)</t>
  </si>
  <si>
    <t>96</t>
  </si>
  <si>
    <t>49</t>
  </si>
  <si>
    <t>7592500325</t>
  </si>
  <si>
    <t>Diagnostická zařízení Předepsaná sestava PC s funkcí místního DLA počítače systému LDS (CV805415230)</t>
  </si>
  <si>
    <t>98</t>
  </si>
  <si>
    <t>7598095125</t>
  </si>
  <si>
    <t>Přezkoušení a regulace diagnostiky - kontrola zapojení včetně příslušného zkoušení hodnot zařízení</t>
  </si>
  <si>
    <t>100</t>
  </si>
  <si>
    <t>51</t>
  </si>
  <si>
    <t>7598095345</t>
  </si>
  <si>
    <t>Aktivace MÚ DISTA</t>
  </si>
  <si>
    <t>102</t>
  </si>
  <si>
    <t>01.5</t>
  </si>
  <si>
    <t>EPS</t>
  </si>
  <si>
    <t>7596440055</t>
  </si>
  <si>
    <t>Hlásiče Interaktivní a adresovatelné hlásiče Hlásič kouře optický adresovatelný</t>
  </si>
  <si>
    <t>104</t>
  </si>
  <si>
    <t>53</t>
  </si>
  <si>
    <t>7596440100</t>
  </si>
  <si>
    <t>Hlásiče Interaktivní a adresovatelné hlásiče Zásuvka pro adresovatelné a interaktivní hlásiče</t>
  </si>
  <si>
    <t>106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</si>
  <si>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</si>
  <si>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</si>
  <si>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m</t>
  </si>
  <si>
    <t>108</t>
  </si>
  <si>
    <t>55</t>
  </si>
  <si>
    <t>7596445005</t>
  </si>
  <si>
    <t>Montáž prvku pro EPS, ASHS (čidlo, hlásič, spínač atd.)</t>
  </si>
  <si>
    <t>110</t>
  </si>
  <si>
    <t>7491400010</t>
  </si>
  <si>
    <t>Kabelové rošty a žlaby Elektroinstalační lišty a kabelové žlaby Lišta LV 11x10 vkládací bílá 3m</t>
  </si>
  <si>
    <t>112</t>
  </si>
  <si>
    <t>57</t>
  </si>
  <si>
    <t>7596445070</t>
  </si>
  <si>
    <t>Montáž štítku k hlásičům</t>
  </si>
  <si>
    <t>114</t>
  </si>
  <si>
    <t>7598045005</t>
  </si>
  <si>
    <t>Měření smyčky - přezkoušení funkce poplachové smyčky, všech koncových čidel, jejich nastavení i dovážení, odstranění případné poruchy, vystavení protokolu a odevzdání do provozu</t>
  </si>
  <si>
    <t>116</t>
  </si>
  <si>
    <t>59</t>
  </si>
  <si>
    <t>7598045105</t>
  </si>
  <si>
    <t>Revize požární ústředny 1 smyčka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</si>
  <si>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118</t>
  </si>
  <si>
    <t>7598045135</t>
  </si>
  <si>
    <t>Revize hlásiče automatického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</si>
  <si>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120</t>
  </si>
  <si>
    <t>02</t>
  </si>
  <si>
    <t>Kabelizace</t>
  </si>
  <si>
    <t>61</t>
  </si>
  <si>
    <t>7491510050</t>
  </si>
  <si>
    <t>Protipožární a kabelové ucpávky Protipožární ucpávky a tmely pod rozvaděč do EI 90 min.</t>
  </si>
  <si>
    <t>m2</t>
  </si>
  <si>
    <t>122</t>
  </si>
  <si>
    <t>7491552010</t>
  </si>
  <si>
    <t>Montáž protipožárních ucpávek a tmelů protipožární ucpávka pod rozvaděč, do EI 90 min. - protipožární ucpávky včetně příslušenství, vyhotovení a dodání atestu</t>
  </si>
  <si>
    <t>124</t>
  </si>
  <si>
    <t>63</t>
  </si>
  <si>
    <t>7492553010</t>
  </si>
  <si>
    <t>Montáž kabelů 2- a 3-žílových Cu do 16 mm2 - uložení do země, chráničky, na rošty, pod omítku apod.</t>
  </si>
  <si>
    <t>126</t>
  </si>
  <si>
    <t>7492554010</t>
  </si>
  <si>
    <t>Montáž kabelů 4- a 5-žílových Cu do 16 mm2 - uložení do země, chráničky, na rošty, pod omítku apod.</t>
  </si>
  <si>
    <t>65</t>
  </si>
  <si>
    <t>7492501680</t>
  </si>
  <si>
    <t>Kabely, vodiče, šňůry Cu - nn Kabel silový 2 a 3-žílový Cu, plastová izolace CYKY 2Ax1,5</t>
  </si>
  <si>
    <t>130</t>
  </si>
  <si>
    <t>7492501740</t>
  </si>
  <si>
    <t>Kabely, vodiče, šňůry Cu - nn Kabel silový 2 a 3-žílový Cu, plastová izolace CYKY 3O1,5 (3Ax1,5)</t>
  </si>
  <si>
    <t>132</t>
  </si>
  <si>
    <t>67</t>
  </si>
  <si>
    <t>7492501760</t>
  </si>
  <si>
    <t>Kabely, vodiče, šňůry Cu - nn Kabel silový 2 a 3-žílový Cu, plastová izolace CYKY 3J1,5 (3Cx 1,5)</t>
  </si>
  <si>
    <t>134</t>
  </si>
  <si>
    <t>7492501870</t>
  </si>
  <si>
    <t>Kabely, vodiče, šňůry Cu - nn Kabel silový 4 a 5-žílový Cu, plastová izolace CYKY 4J10 (4Bx10)</t>
  </si>
  <si>
    <t>136</t>
  </si>
  <si>
    <t>69</t>
  </si>
  <si>
    <t>7590720680</t>
  </si>
  <si>
    <t>Součásti světelných návěstidel Kabel CMSM-X 2x1,5 (HM0341447041011)</t>
  </si>
  <si>
    <t>138</t>
  </si>
  <si>
    <t>7590720681</t>
  </si>
  <si>
    <t>Součásti světelných návěstidel Kabel CMSM-X 3x1,5 (HM0341447141034)</t>
  </si>
  <si>
    <t>140</t>
  </si>
  <si>
    <t>71</t>
  </si>
  <si>
    <t>7590720683</t>
  </si>
  <si>
    <t>Součásti světelných návěstidel Kabel CMSM-X 5x1,5 (HM0341447340003)</t>
  </si>
  <si>
    <t>142</t>
  </si>
  <si>
    <t>7590720684</t>
  </si>
  <si>
    <t>Součásti světelných návěstidel Kabel CMSM-X 7x1,5 (HM0341447440004)</t>
  </si>
  <si>
    <t>144</t>
  </si>
  <si>
    <t>73</t>
  </si>
  <si>
    <t>7490720685</t>
  </si>
  <si>
    <t>Součásti světelných návěstidel Kabel CMSM-X 12x1,5 (HM0341447540004)</t>
  </si>
  <si>
    <t>146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</si>
  <si>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</si>
  <si>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</si>
  <si>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148</t>
  </si>
  <si>
    <t>75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</si>
  <si>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</si>
  <si>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</si>
  <si>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150</t>
  </si>
  <si>
    <t>7499151110</t>
  </si>
  <si>
    <t>Montáž bezpečnostní tabulky výstražné nebo označovací</t>
  </si>
  <si>
    <t>152</t>
  </si>
  <si>
    <t>77</t>
  </si>
  <si>
    <t>7590525238</t>
  </si>
  <si>
    <t>Montáž kabelu návěstního zataženého do tvárnic NCEY s jádrem 1 mm, NCYY s jádrem 1,5 mm, CYAY s jádrem 2,5 mm počet žil přes 48 žil - příprava kabelového bubnu a přistavení k tvárnici, úprava konců kabelu, přezkoušení kabelu, zatažení kabelu do tvárnice, uzavření konců kabelu a stočení zbytku kabelu</t>
  </si>
  <si>
    <t>154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</si>
  <si>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</si>
  <si>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</si>
  <si>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156</t>
  </si>
  <si>
    <t>79</t>
  </si>
  <si>
    <t>7492500880</t>
  </si>
  <si>
    <t>Kabely, vodiče, šňůry Cu - nn Vodič jednožílový Cu, plastová izolace H07V-K 16 žz (CYA)</t>
  </si>
  <si>
    <t>158</t>
  </si>
  <si>
    <t>7492500860</t>
  </si>
  <si>
    <t>Kabely, vodiče, šňůry Cu - nn Vodič jednožílový Cu, plastová izolace H07V-K 16 rudý (CYA)</t>
  </si>
  <si>
    <t>160</t>
  </si>
  <si>
    <t>81</t>
  </si>
  <si>
    <t>7492500870</t>
  </si>
  <si>
    <t>Kabely, vodiče, šňůry Cu - nn Vodič jednožílový Cu, plastová izolace H07V-K 16 sv.modrý (CYA)</t>
  </si>
  <si>
    <t>162</t>
  </si>
  <si>
    <t>7492501160</t>
  </si>
  <si>
    <t>Kabely, vodiče, šňůry Cu - nn Vodič jednožílový Cu, plastová izolace H07V-K 35 žz (CYA)</t>
  </si>
  <si>
    <t>164</t>
  </si>
  <si>
    <t>83</t>
  </si>
  <si>
    <t>7590555240</t>
  </si>
  <si>
    <t>Ukončení kabel CMSM na svorkovnici WAGO do 4 žil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</si>
  <si>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166</t>
  </si>
  <si>
    <t>7590555242</t>
  </si>
  <si>
    <t>Ukončení kabel CMSM na svorkovnici WAGO přes 4 do 7 žil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</si>
  <si>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168</t>
  </si>
  <si>
    <t>85</t>
  </si>
  <si>
    <t>7590555244</t>
  </si>
  <si>
    <t>Ukončení kabel CMSM na svorkovnici WAGO přes 7 do 12 žil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</si>
  <si>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170</t>
  </si>
  <si>
    <t>03</t>
  </si>
  <si>
    <t>Zkoušení a revize</t>
  </si>
  <si>
    <t>7598095065</t>
  </si>
  <si>
    <t>Přezkoušení a regulace napájecího obvodu za 1 napájecí sběrnici - kontrola zapojení, regulace a přezkoušení sběrnice</t>
  </si>
  <si>
    <t>172</t>
  </si>
  <si>
    <t>87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</si>
  <si>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</si>
  <si>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</si>
  <si>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174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</si>
  <si>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</si>
  <si>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</si>
  <si>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176</t>
  </si>
  <si>
    <t>89</t>
  </si>
  <si>
    <t>7598095100</t>
  </si>
  <si>
    <t>Přezkoušení a regulace kódování LVZ za 1 kolejový obvod - kontrola zapojení, provedení příslušných měření, nastavení parametrů, přezkoušení funkce</t>
  </si>
  <si>
    <t>178</t>
  </si>
  <si>
    <t>7598095115</t>
  </si>
  <si>
    <t>Přezkoušení a regulace měniče frekvence - přezkoušení funkce měniče a odpovídající části rozvaděče (zařízení)</t>
  </si>
  <si>
    <t>180</t>
  </si>
  <si>
    <t>91</t>
  </si>
  <si>
    <t>7598095175</t>
  </si>
  <si>
    <t>Přezkoušení a regulace obvodů hlídače izolačního stavu - kontrola zapojení, provedení příslušných měření, nastavení parametrů, přezkoušení funkce</t>
  </si>
  <si>
    <t>182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</si>
  <si>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</si>
  <si>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</si>
  <si>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184</t>
  </si>
  <si>
    <t>93</t>
  </si>
  <si>
    <t>7598095190</t>
  </si>
  <si>
    <t>Prověření volící skupiny za 1 tlačítko - kontrola zapojení, provedení příslušných měření, nastavení parametrů, přezkoušení funkce</t>
  </si>
  <si>
    <t>186</t>
  </si>
  <si>
    <t>7598095200</t>
  </si>
  <si>
    <t>Prověření funkčnosti a regulace relé tlačítkových automatických - kontrola zapojení, provedení příslušných měření, přezkoušení funkce</t>
  </si>
  <si>
    <t>188</t>
  </si>
  <si>
    <t>95</t>
  </si>
  <si>
    <t>7598095205</t>
  </si>
  <si>
    <t>Prověření funkčnosti a regulace relé výměnových ovládacích - kontrola zapojení, provedení příslušných měření, přezkoušení funkce</t>
  </si>
  <si>
    <t>190</t>
  </si>
  <si>
    <t>7598095390</t>
  </si>
  <si>
    <t>Příprava ke komplexním zkouškám za 1 jízdní cestu do 30 výhybek - oživení, seřízení a nastavení zařízení s ohledem na postup jeho uvádění do provozu</t>
  </si>
  <si>
    <t>192</t>
  </si>
  <si>
    <t>97</t>
  </si>
  <si>
    <t>7598095430</t>
  </si>
  <si>
    <t>Příprava ke komplexním zkouškám statických měničů za 1 napájecí systém - oživení, seřízení a nastavení zařízení s ohledem na postup jeho uvádění do provozu</t>
  </si>
  <si>
    <t>194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</si>
  <si>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</si>
  <si>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</si>
  <si>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196</t>
  </si>
  <si>
    <t>99</t>
  </si>
  <si>
    <t>7598095500</t>
  </si>
  <si>
    <t>Komplexní zkouška statických měničů za 1 napájecí systém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</si>
  <si>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198</t>
  </si>
  <si>
    <t>7598095530</t>
  </si>
  <si>
    <t>Komplexní zkouška diagnostiky za jednu MÚ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</si>
  <si>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200</t>
  </si>
  <si>
    <t>101</t>
  </si>
  <si>
    <t>7598095622</t>
  </si>
  <si>
    <t>Vyhotovení revizní zprávy SZZ reléové do 30 přestavníků - vykonání prohlídky a zkoušky pro napájení elektrického zařízení včetně vyhotovení revizní zprávy podle vyhl. 100/1995 Sb. a norem ČSN</t>
  </si>
  <si>
    <t>202</t>
  </si>
  <si>
    <t>04</t>
  </si>
  <si>
    <t>Klimatizace</t>
  </si>
  <si>
    <t>7590180020</t>
  </si>
  <si>
    <t>Klimatizace Podstropní klimatizační jednotka (venkovní i vnitřní jednotka) nad 5kW do 6,9 kW chlazení.</t>
  </si>
  <si>
    <t>204</t>
  </si>
  <si>
    <t>103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</si>
  <si>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</si>
  <si>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</si>
  <si>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206</t>
  </si>
  <si>
    <t>7590180070</t>
  </si>
  <si>
    <t>Klimatizace Konzole venkovní pro zavěšení klimatizační jednotky</t>
  </si>
  <si>
    <t>208</t>
  </si>
  <si>
    <t>105</t>
  </si>
  <si>
    <t>7590180200</t>
  </si>
  <si>
    <t>Klimatizace Klimatizace - čerpadlo kondenzátu, provedení mini, průtok 10 l/hod., výtlak 10 m, napájení 230 V 50 Hz.</t>
  </si>
  <si>
    <t>210</t>
  </si>
  <si>
    <t>7590180210</t>
  </si>
  <si>
    <t>Klimatizace Doplněk pro zimní provoz klimatizací (chlazení) - proporciální regulátor nebo presostat, vyhřívání kompresoru</t>
  </si>
  <si>
    <t>212</t>
  </si>
  <si>
    <t>107</t>
  </si>
  <si>
    <t>7590185025</t>
  </si>
  <si>
    <t>Montáž klimatizační jednotky včetně rozvodů nad 5 kW - venkovních a vnitřních částí</t>
  </si>
  <si>
    <t>214</t>
  </si>
  <si>
    <t>SO 01 - Úprava místnosti pro napájecí zdroj</t>
  </si>
  <si>
    <t>SO 01-01 - ÚRS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</si>
  <si>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</si>
  <si>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</si>
  <si>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</si>
  <si>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</si>
  <si>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</si>
  <si>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</si>
  <si>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</si>
  <si>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735 - Ústřední vytápění - otopná tělesa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</si>
  <si>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</si>
  <si>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</si>
  <si>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</si>
  <si>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</si>
  <si>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</si>
  <si>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HSV</t>
  </si>
  <si>
    <t>Práce a dodávky HSV</t>
  </si>
  <si>
    <t>Svislé a kompletní konstrukce</t>
  </si>
  <si>
    <t>340239212</t>
  </si>
  <si>
    <t>Zazdívka otvorů v příčkách nebo stěnách cihlami plnými pálenými plochy přes 1 m2 do 4 m2, tloušťky přes 100 mm</t>
  </si>
  <si>
    <t>CS ÚRS 2023 02</t>
  </si>
  <si>
    <t>416585301</t>
  </si>
  <si>
    <t>Online PSC</t>
  </si>
  <si>
    <t>https://podminky.urs.cz/item/CS_URS_2023_02/340239212</t>
  </si>
  <si>
    <t>Úpravy povrchů, podlahy a osazování výplní</t>
  </si>
  <si>
    <t>612325225</t>
  </si>
  <si>
    <t>Vápenocementová omítka jednotlivých malých ploch štuková na stěnách, plochy jednotlivě přes 1,0 do 4 m2</t>
  </si>
  <si>
    <t>-1126855414</t>
  </si>
  <si>
    <t>https://podminky.urs.cz/item/CS_URS_2023_02/612325225</t>
  </si>
  <si>
    <t>622325209</t>
  </si>
  <si>
    <t>Oprava vápenocementové omítky vnějších ploch stupně členitosti 1 štukové stěn, v rozsahu opravované plochy přes 80 do 100%</t>
  </si>
  <si>
    <t>-1128018352</t>
  </si>
  <si>
    <t>https://podminky.urs.cz/item/CS_URS_2023_02/622325209</t>
  </si>
  <si>
    <t>642945111</t>
  </si>
  <si>
    <t>Osazování ocelových zárubní protipožárních nebo protiplynových dveří do vynechaného otvoru, s obetonováním, dveří jednokřídlových do 2,5 m2</t>
  </si>
  <si>
    <t>-15772513</t>
  </si>
  <si>
    <t>https://podminky.urs.cz/item/CS_URS_2023_02/642945111</t>
  </si>
  <si>
    <t>55331558</t>
  </si>
  <si>
    <t>zárubeň jednokřídlá ocelová pro zdění s protipožární úpravou tl stěny 75-100mm rozměru 900/1970, 2100mm</t>
  </si>
  <si>
    <t>1869034371</t>
  </si>
  <si>
    <t>Ostatní konstrukce a práce, bourání</t>
  </si>
  <si>
    <t>965042121</t>
  </si>
  <si>
    <t>Bourání mazanin betonových nebo z litého asfaltu tl. do 100 mm, plochy do 1 m2</t>
  </si>
  <si>
    <t>m3</t>
  </si>
  <si>
    <t>1649646882</t>
  </si>
  <si>
    <t>https://podminky.urs.cz/item/CS_URS_2023_02/965042121</t>
  </si>
  <si>
    <t>965045111</t>
  </si>
  <si>
    <t>Bourání potěrů tl. do 50 mm cementových nebo pískocementových, plochy do 1 m2</t>
  </si>
  <si>
    <t>-66332749</t>
  </si>
  <si>
    <t>https://podminky.urs.cz/item/CS_URS_2023_02/965045111</t>
  </si>
  <si>
    <t>968072455</t>
  </si>
  <si>
    <t>Vybourání kovových rámů oken s křídly, dveřních zárubní, vrat, stěn, ostění nebo obkladů dveřních zárubní, plochy do 2 m2</t>
  </si>
  <si>
    <t>-1310381658</t>
  </si>
  <si>
    <t>https://podminky.urs.cz/item/CS_URS_2023_02/968072455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</si>
  <si>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</si>
  <si>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</si>
  <si>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198701567</t>
  </si>
  <si>
    <t>https://podminky.urs.cz/item/CS_URS_2023_02/971033431</t>
  </si>
  <si>
    <t>977312112</t>
  </si>
  <si>
    <t>Řezání stávajících betonových mazanin s vyztužením hloubky přes 50 do 100 mm</t>
  </si>
  <si>
    <t>-817472784</t>
  </si>
  <si>
    <t>https://podminky.urs.cz/item/CS_URS_2023_02/977312112</t>
  </si>
  <si>
    <t>997</t>
  </si>
  <si>
    <t>Přesun sutě</t>
  </si>
  <si>
    <t>997013111</t>
  </si>
  <si>
    <t>Vnitrostaveništní doprava suti a vybouraných hmot vodorovně do 50 m svisle s použitím mechanizace pro budovy a haly výšky do 6 m</t>
  </si>
  <si>
    <t>t</t>
  </si>
  <si>
    <t>-2137493025</t>
  </si>
  <si>
    <t>https://podminky.urs.cz/item/CS_URS_2023_02/997013111</t>
  </si>
  <si>
    <t>998</t>
  </si>
  <si>
    <t>Přesun hmot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</si>
  <si>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</si>
  <si>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</si>
  <si>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357271359</t>
  </si>
  <si>
    <t>https://podminky.urs.cz/item/CS_URS_2023_02/998018001</t>
  </si>
  <si>
    <t>PSV</t>
  </si>
  <si>
    <t>Práce a dodávky PSV</t>
  </si>
  <si>
    <t>735</t>
  </si>
  <si>
    <t>Ústřední vytápění - otopná tělesa</t>
  </si>
  <si>
    <t>733191816</t>
  </si>
  <si>
    <t>Demontáž příslušenství potrubí odřezání třmenových držáků bez demontáže podpěr, konzol nebo výložníků Ø do 44,5</t>
  </si>
  <si>
    <t>-636567551</t>
  </si>
  <si>
    <t>https://podminky.urs.cz/item/CS_URS_2023_02/733191816</t>
  </si>
  <si>
    <t>733290801</t>
  </si>
  <si>
    <t>Demontáž potrubí z trubek měděných Ø do 35/1,5</t>
  </si>
  <si>
    <t>-958427503</t>
  </si>
  <si>
    <t>https://podminky.urs.cz/item/CS_URS_2023_02/733290801</t>
  </si>
  <si>
    <t>735111810</t>
  </si>
  <si>
    <t>Demontáž otopných těles litinových článkových</t>
  </si>
  <si>
    <t>-1235996939</t>
  </si>
  <si>
    <t>https://podminky.urs.cz/item/CS_URS_2023_02/735111810</t>
  </si>
  <si>
    <t>766</t>
  </si>
  <si>
    <t>Konstrukce truhlářské</t>
  </si>
  <si>
    <t>766622833</t>
  </si>
  <si>
    <t>Demontáž okenních konstrukcí k opětovnému použití rámu zdvojených dřevěných nebo plastových, plochy otvoru přes 2 do 4 m2</t>
  </si>
  <si>
    <t>-375029832</t>
  </si>
  <si>
    <t>https://podminky.urs.cz/item/CS_URS_2023_02/766622833</t>
  </si>
  <si>
    <t>766622862</t>
  </si>
  <si>
    <t>Demontáž okenních konstrukcí k opětovnému použití vyvěšení křídel dřevěných nebo plastových okenních, plochy otvoru přes 1,5 m2</t>
  </si>
  <si>
    <t>558565287</t>
  </si>
  <si>
    <t>https://podminky.urs.cz/item/CS_URS_2023_02/766622862</t>
  </si>
  <si>
    <t>766660022</t>
  </si>
  <si>
    <t>Montáž dveřních křídel dřevěných nebo plastových otevíravých do ocelové zárubně protipožárních jednokřídlových, šířky přes 800 mm</t>
  </si>
  <si>
    <t>1741548749</t>
  </si>
  <si>
    <t>https://podminky.urs.cz/item/CS_URS_2023_02/766660022</t>
  </si>
  <si>
    <t>61165314</t>
  </si>
  <si>
    <t>dveře jednokřídlé dřevotřískové protipožární EI (EW) 30 D3 povrch laminátový plné 900x1970-2100mm</t>
  </si>
  <si>
    <t>945023217</t>
  </si>
  <si>
    <t>776</t>
  </si>
  <si>
    <t>Podlahy povlakové</t>
  </si>
  <si>
    <t>776111115</t>
  </si>
  <si>
    <t>Příprava podkladu broušení podlah stávajícího podkladu před litím stěrky</t>
  </si>
  <si>
    <t>393767343</t>
  </si>
  <si>
    <t>https://podminky.urs.cz/item/CS_URS_2023_02/776111115</t>
  </si>
  <si>
    <t>776111311</t>
  </si>
  <si>
    <t>Příprava podkladu vysátí podlah</t>
  </si>
  <si>
    <t>-847287578</t>
  </si>
  <si>
    <t>https://podminky.urs.cz/item/CS_URS_2023_02/776111311</t>
  </si>
  <si>
    <t>776121112</t>
  </si>
  <si>
    <t>Příprava podkladu penetrace vodou ředitelná podlah</t>
  </si>
  <si>
    <t>-295443340</t>
  </si>
  <si>
    <t>https://podminky.urs.cz/item/CS_URS_2023_02/776121112</t>
  </si>
  <si>
    <t>776141112</t>
  </si>
  <si>
    <t>Příprava podkladu vyrovnání samonivelační stěrkou podlah min.pevnosti 20 MPa, tloušťky přes 3 do 5 mm</t>
  </si>
  <si>
    <t>-1384550084</t>
  </si>
  <si>
    <t>https://podminky.urs.cz/item/CS_URS_2023_02/776141112</t>
  </si>
  <si>
    <t>776201811</t>
  </si>
  <si>
    <t>Demontáž povlakových podlahovin lepených ručně bez podložky</t>
  </si>
  <si>
    <t>-530961016</t>
  </si>
  <si>
    <t>https://podminky.urs.cz/item/CS_URS_2023_02/776201811</t>
  </si>
  <si>
    <t>776221221</t>
  </si>
  <si>
    <t>Montáž podlahovin z PVC lepením lepidlem pro elektrostaticky vodivé podlahoviny ze čtverců</t>
  </si>
  <si>
    <t>62502828</t>
  </si>
  <si>
    <t>https://podminky.urs.cz/item/CS_URS_2023_02/776221221</t>
  </si>
  <si>
    <t>28411045</t>
  </si>
  <si>
    <t>PVC vinyl homogenní elektricky vodivá neválcovaná tl 2,00mm, čtverce 615x615mm, R 0,05-1MΩ, rozměrová stálost 0,05%, otlak do 0,035mm</t>
  </si>
  <si>
    <t>390571524</t>
  </si>
  <si>
    <t>776410811</t>
  </si>
  <si>
    <t>Demontáž soklíků nebo lišt pryžových nebo plastových</t>
  </si>
  <si>
    <t>1861368326</t>
  </si>
  <si>
    <t>https://podminky.urs.cz/item/CS_URS_2023_02/776410811</t>
  </si>
  <si>
    <t>776991821</t>
  </si>
  <si>
    <t>Ostatní práce odstranění lepidla ručně z podlah</t>
  </si>
  <si>
    <t>-1703204791</t>
  </si>
  <si>
    <t>https://podminky.urs.cz/item/CS_URS_2023_02/776991821</t>
  </si>
  <si>
    <t>998776101</t>
  </si>
  <si>
    <t>Přesun hmot pro podlahy povlakové stanovený z hmotnosti přesunovaného materiálu vodorovná dopravní vzdálenost do 50 m v objektech výšky do 6 m</t>
  </si>
  <si>
    <t>951301615</t>
  </si>
  <si>
    <t>https://podminky.urs.cz/item/CS_URS_2023_02/998776101</t>
  </si>
  <si>
    <t>783</t>
  </si>
  <si>
    <t>Dokončovací práce - nátěry</t>
  </si>
  <si>
    <t>783801403</t>
  </si>
  <si>
    <t>Příprava podkladu omítek před provedením nátěru oprášení</t>
  </si>
  <si>
    <t>-1761027699</t>
  </si>
  <si>
    <t>https://podminky.urs.cz/item/CS_URS_2023_02/783801403</t>
  </si>
  <si>
    <t>783823135</t>
  </si>
  <si>
    <t>Penetrační nátěr omítek hladkých omítek hladkých, zrnitých tenkovrstvých nebo štukových stupně členitosti 1 a 2 silikonový</t>
  </si>
  <si>
    <t>1111511355</t>
  </si>
  <si>
    <t>https://podminky.urs.cz/item/CS_URS_2023_02/783823135</t>
  </si>
  <si>
    <t>783827125</t>
  </si>
  <si>
    <t>Krycí (ochranný ) nátěr omítek jednonásobný hladkých omítek hladkých, zrnitých tenkovrstvých nebo štukových stupně členitosti 1 a 2 silikonový</t>
  </si>
  <si>
    <t>-1938709818</t>
  </si>
  <si>
    <t>https://podminky.urs.cz/item/CS_URS_2023_02/783827125</t>
  </si>
  <si>
    <t>784</t>
  </si>
  <si>
    <t>Dokončovací práce - malby a tapety</t>
  </si>
  <si>
    <t>784111001</t>
  </si>
  <si>
    <t>Oprášení (ometení) podkladu v místnostech výšky do 3,80 m</t>
  </si>
  <si>
    <t>26736754</t>
  </si>
  <si>
    <t>https://podminky.urs.cz/item/CS_URS_2023_02/784111001</t>
  </si>
  <si>
    <t>784181101</t>
  </si>
  <si>
    <t>Penetrace podkladu jednonásobná základní akrylátová bezbarvá v místnostech výšky do 3,80 m</t>
  </si>
  <si>
    <t>-1698123409</t>
  </si>
  <si>
    <t>https://podminky.urs.cz/item/CS_URS_2023_02/784181101</t>
  </si>
  <si>
    <t>784211101</t>
  </si>
  <si>
    <t>Malby z malířských směsí oděruvzdorných za mokra dvojnásobné, bílé za mokra oděruvzdorné výborně v místnostech výšky do 3,80 m</t>
  </si>
  <si>
    <t>468940427</t>
  </si>
  <si>
    <t>https://podminky.urs.cz/item/CS_URS_2023_02/784211101</t>
  </si>
  <si>
    <t>HZS</t>
  </si>
  <si>
    <t>Hodinové zúčtovací sazby</t>
  </si>
  <si>
    <t>HZS1302</t>
  </si>
  <si>
    <t>Hodinové zúčtovací sazby profesí HSV provádění konstrukcí zedník specialista</t>
  </si>
  <si>
    <t>hod</t>
  </si>
  <si>
    <t>512</t>
  </si>
  <si>
    <t>581965257</t>
  </si>
  <si>
    <t>https://podminky.urs.cz/item/CS_URS_2023_02/HZS1302</t>
  </si>
  <si>
    <t>VON - -</t>
  </si>
  <si>
    <t>OST - Ostatní</t>
  </si>
  <si>
    <t>VRN - Vedlejší rozpočtové náklady</t>
  </si>
  <si>
    <t>OST</t>
  </si>
  <si>
    <t>Ostatní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</si>
  <si>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</si>
  <si>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</si>
  <si>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Sborník UOŽI 01 2023</t>
  </si>
  <si>
    <t>1024</t>
  </si>
  <si>
    <t>-131819861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</si>
  <si>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</si>
  <si>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</si>
  <si>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848365498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</si>
  <si>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</si>
  <si>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</si>
  <si>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-387654679</t>
  </si>
  <si>
    <t>VRN</t>
  </si>
  <si>
    <t>Vedlejší rozpočtové náklady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</si>
  <si>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</si>
  <si>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</si>
  <si>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</si>
  <si>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1887119077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</si>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</sst>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40239212" TargetMode="External" /><Relationship Id="rId2" Type="http://schemas.openxmlformats.org/officeDocument/2006/relationships/hyperlink" Target="https://podminky.urs.cz/item/CS_URS_2023_02/612325225" TargetMode="External" /><Relationship Id="rId3" Type="http://schemas.openxmlformats.org/officeDocument/2006/relationships/hyperlink" Target="https://podminky.urs.cz/item/CS_URS_2023_02/622325209" TargetMode="External" /><Relationship Id="rId4" Type="http://schemas.openxmlformats.org/officeDocument/2006/relationships/hyperlink" Target="https://podminky.urs.cz/item/CS_URS_2023_02/642945111" TargetMode="External" /><Relationship Id="rId5" Type="http://schemas.openxmlformats.org/officeDocument/2006/relationships/hyperlink" Target="https://podminky.urs.cz/item/CS_URS_2023_02/965042121" TargetMode="External" /><Relationship Id="rId6" Type="http://schemas.openxmlformats.org/officeDocument/2006/relationships/hyperlink" Target="https://podminky.urs.cz/item/CS_URS_2023_02/965045111" TargetMode="External" /><Relationship Id="rId7" Type="http://schemas.openxmlformats.org/officeDocument/2006/relationships/hyperlink" Target="https://podminky.urs.cz/item/CS_URS_2023_02/968072455" TargetMode="External" /><Relationship Id="rId8" Type="http://schemas.openxmlformats.org/officeDocument/2006/relationships/hyperlink" Target="https://podminky.urs.cz/item/CS_URS_2023_02/971033431" TargetMode="External" /><Relationship Id="rId9" Type="http://schemas.openxmlformats.org/officeDocument/2006/relationships/hyperlink" Target="https://podminky.urs.cz/item/CS_URS_2023_02/977312112" TargetMode="External" /><Relationship Id="rId10" Type="http://schemas.openxmlformats.org/officeDocument/2006/relationships/hyperlink" Target="https://podminky.urs.cz/item/CS_URS_2023_02/997013111" TargetMode="External" /><Relationship Id="rId11" Type="http://schemas.openxmlformats.org/officeDocument/2006/relationships/hyperlink" Target="https://podminky.urs.cz/item/CS_URS_2023_02/998018001" TargetMode="External" /><Relationship Id="rId12" Type="http://schemas.openxmlformats.org/officeDocument/2006/relationships/hyperlink" Target="https://podminky.urs.cz/item/CS_URS_2023_02/733191816" TargetMode="External" /><Relationship Id="rId13" Type="http://schemas.openxmlformats.org/officeDocument/2006/relationships/hyperlink" Target="https://podminky.urs.cz/item/CS_URS_2023_02/733290801" TargetMode="External" /><Relationship Id="rId14" Type="http://schemas.openxmlformats.org/officeDocument/2006/relationships/hyperlink" Target="https://podminky.urs.cz/item/CS_URS_2023_02/735111810" TargetMode="External" /><Relationship Id="rId15" Type="http://schemas.openxmlformats.org/officeDocument/2006/relationships/hyperlink" Target="https://podminky.urs.cz/item/CS_URS_2023_02/766622833" TargetMode="External" /><Relationship Id="rId16" Type="http://schemas.openxmlformats.org/officeDocument/2006/relationships/hyperlink" Target="https://podminky.urs.cz/item/CS_URS_2023_02/766622862" TargetMode="External" /><Relationship Id="rId17" Type="http://schemas.openxmlformats.org/officeDocument/2006/relationships/hyperlink" Target="https://podminky.urs.cz/item/CS_URS_2023_02/766660022" TargetMode="External" /><Relationship Id="rId18" Type="http://schemas.openxmlformats.org/officeDocument/2006/relationships/hyperlink" Target="https://podminky.urs.cz/item/CS_URS_2023_02/776111115" TargetMode="External" /><Relationship Id="rId19" Type="http://schemas.openxmlformats.org/officeDocument/2006/relationships/hyperlink" Target="https://podminky.urs.cz/item/CS_URS_2023_02/776111311" TargetMode="External" /><Relationship Id="rId20" Type="http://schemas.openxmlformats.org/officeDocument/2006/relationships/hyperlink" Target="https://podminky.urs.cz/item/CS_URS_2023_02/776121112" TargetMode="External" /><Relationship Id="rId21" Type="http://schemas.openxmlformats.org/officeDocument/2006/relationships/hyperlink" Target="https://podminky.urs.cz/item/CS_URS_2023_02/776141112" TargetMode="External" /><Relationship Id="rId22" Type="http://schemas.openxmlformats.org/officeDocument/2006/relationships/hyperlink" Target="https://podminky.urs.cz/item/CS_URS_2023_02/776201811" TargetMode="External" /><Relationship Id="rId23" Type="http://schemas.openxmlformats.org/officeDocument/2006/relationships/hyperlink" Target="https://podminky.urs.cz/item/CS_URS_2023_02/776221221" TargetMode="External" /><Relationship Id="rId24" Type="http://schemas.openxmlformats.org/officeDocument/2006/relationships/hyperlink" Target="https://podminky.urs.cz/item/CS_URS_2023_02/776410811" TargetMode="External" /><Relationship Id="rId25" Type="http://schemas.openxmlformats.org/officeDocument/2006/relationships/hyperlink" Target="https://podminky.urs.cz/item/CS_URS_2023_02/776991821" TargetMode="External" /><Relationship Id="rId26" Type="http://schemas.openxmlformats.org/officeDocument/2006/relationships/hyperlink" Target="https://podminky.urs.cz/item/CS_URS_2023_02/998776101" TargetMode="External" /><Relationship Id="rId27" Type="http://schemas.openxmlformats.org/officeDocument/2006/relationships/hyperlink" Target="https://podminky.urs.cz/item/CS_URS_2023_02/783801403" TargetMode="External" /><Relationship Id="rId28" Type="http://schemas.openxmlformats.org/officeDocument/2006/relationships/hyperlink" Target="https://podminky.urs.cz/item/CS_URS_2023_02/783823135" TargetMode="External" /><Relationship Id="rId29" Type="http://schemas.openxmlformats.org/officeDocument/2006/relationships/hyperlink" Target="https://podminky.urs.cz/item/CS_URS_2023_02/783827125" TargetMode="External" /><Relationship Id="rId30" Type="http://schemas.openxmlformats.org/officeDocument/2006/relationships/hyperlink" Target="https://podminky.urs.cz/item/CS_URS_2023_02/784111001" TargetMode="External" /><Relationship Id="rId31" Type="http://schemas.openxmlformats.org/officeDocument/2006/relationships/hyperlink" Target="https://podminky.urs.cz/item/CS_URS_2023_02/784181101" TargetMode="External" /><Relationship Id="rId32" Type="http://schemas.openxmlformats.org/officeDocument/2006/relationships/hyperlink" Target="https://podminky.urs.cz/item/CS_URS_2023_02/784211101" TargetMode="External" /><Relationship Id="rId33" Type="http://schemas.openxmlformats.org/officeDocument/2006/relationships/hyperlink" Target="https://podminky.urs.cz/item/CS_URS_2023_02/HZS1302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F20231106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napájení zab. zař. v ŽST Ostrava Bartovice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Ostrava Bartovice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5. 9. 2023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Jana Kotasková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ROUND(AG55+AG57+AG59,2)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21</v>
      </c>
      <c r="AR54" s="102"/>
      <c r="AS54" s="103">
        <f>ROUND(AS55+AS57+AS59,2)</f>
        <v>0</v>
      </c>
      <c r="AT54" s="104">
        <f>ROUND(SUM(AV54:AW54),2)</f>
        <v>0</v>
      </c>
      <c r="AU54" s="105">
        <f>ROUND(AU55+AU57+AU59,5)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ROUND(AZ55+AZ57+AZ59,2)</f>
        <v>0</v>
      </c>
      <c r="BA54" s="104">
        <f>ROUND(BA55+BA57+BA59,2)</f>
        <v>0</v>
      </c>
      <c r="BB54" s="104">
        <f>ROUND(BB55+BB57+BB59,2)</f>
        <v>0</v>
      </c>
      <c r="BC54" s="104">
        <f>ROUND(BC55+BC57+BC59,2)</f>
        <v>0</v>
      </c>
      <c r="BD54" s="106">
        <f>ROUND(BD55+BD57+BD59,2)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7"/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ROUND(AG56,2)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79</v>
      </c>
      <c r="AR55" s="116"/>
      <c r="AS55" s="117">
        <f>ROUND(AS56,2)</f>
        <v>0</v>
      </c>
      <c r="AT55" s="118">
        <f>ROUND(SUM(AV55:AW55),2)</f>
        <v>0</v>
      </c>
      <c r="AU55" s="119">
        <f>ROUND(AU56,5)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ROUND(AZ56,2)</f>
        <v>0</v>
      </c>
      <c r="BA55" s="118">
        <f>ROUND(BA56,2)</f>
        <v>0</v>
      </c>
      <c r="BB55" s="118">
        <f>ROUND(BB56,2)</f>
        <v>0</v>
      </c>
      <c r="BC55" s="118">
        <f>ROUND(BC56,2)</f>
        <v>0</v>
      </c>
      <c r="BD55" s="120">
        <f>ROUND(BD56,2)</f>
        <v>0</v>
      </c>
      <c r="BE55" s="7"/>
      <c r="BS55" s="121" t="s">
        <v>72</v>
      </c>
      <c r="BT55" s="121" t="s">
        <v>80</v>
      </c>
      <c r="BU55" s="121" t="s">
        <v>74</v>
      </c>
      <c r="BV55" s="121" t="s">
        <v>75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4" customFormat="1" ht="23.25" customHeight="1">
      <c r="A56" s="122" t="s">
        <v>83</v>
      </c>
      <c r="B56" s="61"/>
      <c r="C56" s="123"/>
      <c r="D56" s="123"/>
      <c r="E56" s="124" t="s">
        <v>84</v>
      </c>
      <c r="F56" s="124"/>
      <c r="G56" s="124"/>
      <c r="H56" s="124"/>
      <c r="I56" s="124"/>
      <c r="J56" s="123"/>
      <c r="K56" s="124" t="s">
        <v>85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'PS 01 - 01 - Sborník ÚOŽI'!J32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86</v>
      </c>
      <c r="AR56" s="63"/>
      <c r="AS56" s="127">
        <v>0</v>
      </c>
      <c r="AT56" s="128">
        <f>ROUND(SUM(AV56:AW56),2)</f>
        <v>0</v>
      </c>
      <c r="AU56" s="129">
        <f>'PS 01 - 01 - Sborník ÚOŽI'!P94</f>
        <v>0</v>
      </c>
      <c r="AV56" s="128">
        <f>'PS 01 - 01 - Sborník ÚOŽI'!J35</f>
        <v>0</v>
      </c>
      <c r="AW56" s="128">
        <f>'PS 01 - 01 - Sborník ÚOŽI'!J36</f>
        <v>0</v>
      </c>
      <c r="AX56" s="128">
        <f>'PS 01 - 01 - Sborník ÚOŽI'!J37</f>
        <v>0</v>
      </c>
      <c r="AY56" s="128">
        <f>'PS 01 - 01 - Sborník ÚOŽI'!J38</f>
        <v>0</v>
      </c>
      <c r="AZ56" s="128">
        <f>'PS 01 - 01 - Sborník ÚOŽI'!F35</f>
        <v>0</v>
      </c>
      <c r="BA56" s="128">
        <f>'PS 01 - 01 - Sborník ÚOŽI'!F36</f>
        <v>0</v>
      </c>
      <c r="BB56" s="128">
        <f>'PS 01 - 01 - Sborník ÚOŽI'!F37</f>
        <v>0</v>
      </c>
      <c r="BC56" s="128">
        <f>'PS 01 - 01 - Sborník ÚOŽI'!F38</f>
        <v>0</v>
      </c>
      <c r="BD56" s="130">
        <f>'PS 01 - 01 - Sborník ÚOŽI'!F39</f>
        <v>0</v>
      </c>
      <c r="BE56" s="4"/>
      <c r="BT56" s="131" t="s">
        <v>82</v>
      </c>
      <c r="BV56" s="131" t="s">
        <v>75</v>
      </c>
      <c r="BW56" s="131" t="s">
        <v>87</v>
      </c>
      <c r="BX56" s="131" t="s">
        <v>81</v>
      </c>
      <c r="CL56" s="131" t="s">
        <v>19</v>
      </c>
    </row>
    <row r="57" s="7" customFormat="1" ht="16.5" customHeight="1">
      <c r="A57" s="7"/>
      <c r="B57" s="109"/>
      <c r="C57" s="110"/>
      <c r="D57" s="111" t="s">
        <v>88</v>
      </c>
      <c r="E57" s="111"/>
      <c r="F57" s="111"/>
      <c r="G57" s="111"/>
      <c r="H57" s="111"/>
      <c r="I57" s="112"/>
      <c r="J57" s="111" t="s">
        <v>89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ROUND(AG58,2)</f>
        <v>0</v>
      </c>
      <c r="AH57" s="112"/>
      <c r="AI57" s="112"/>
      <c r="AJ57" s="112"/>
      <c r="AK57" s="112"/>
      <c r="AL57" s="112"/>
      <c r="AM57" s="112"/>
      <c r="AN57" s="114">
        <f>SUM(AG57,AT57)</f>
        <v>0</v>
      </c>
      <c r="AO57" s="112"/>
      <c r="AP57" s="112"/>
      <c r="AQ57" s="115" t="s">
        <v>90</v>
      </c>
      <c r="AR57" s="116"/>
      <c r="AS57" s="117">
        <f>ROUND(AS58,2)</f>
        <v>0</v>
      </c>
      <c r="AT57" s="118">
        <f>ROUND(SUM(AV57:AW57),2)</f>
        <v>0</v>
      </c>
      <c r="AU57" s="119">
        <f>ROUND(AU58,5)</f>
        <v>0</v>
      </c>
      <c r="AV57" s="118">
        <f>ROUND(AZ57*L29,2)</f>
        <v>0</v>
      </c>
      <c r="AW57" s="118">
        <f>ROUND(BA57*L30,2)</f>
        <v>0</v>
      </c>
      <c r="AX57" s="118">
        <f>ROUND(BB57*L29,2)</f>
        <v>0</v>
      </c>
      <c r="AY57" s="118">
        <f>ROUND(BC57*L30,2)</f>
        <v>0</v>
      </c>
      <c r="AZ57" s="118">
        <f>ROUND(AZ58,2)</f>
        <v>0</v>
      </c>
      <c r="BA57" s="118">
        <f>ROUND(BA58,2)</f>
        <v>0</v>
      </c>
      <c r="BB57" s="118">
        <f>ROUND(BB58,2)</f>
        <v>0</v>
      </c>
      <c r="BC57" s="118">
        <f>ROUND(BC58,2)</f>
        <v>0</v>
      </c>
      <c r="BD57" s="120">
        <f>ROUND(BD58,2)</f>
        <v>0</v>
      </c>
      <c r="BE57" s="7"/>
      <c r="BS57" s="121" t="s">
        <v>72</v>
      </c>
      <c r="BT57" s="121" t="s">
        <v>80</v>
      </c>
      <c r="BU57" s="121" t="s">
        <v>74</v>
      </c>
      <c r="BV57" s="121" t="s">
        <v>75</v>
      </c>
      <c r="BW57" s="121" t="s">
        <v>91</v>
      </c>
      <c r="BX57" s="121" t="s">
        <v>5</v>
      </c>
      <c r="CL57" s="121" t="s">
        <v>19</v>
      </c>
      <c r="CM57" s="121" t="s">
        <v>82</v>
      </c>
    </row>
    <row r="58" s="4" customFormat="1" ht="23.25" customHeight="1">
      <c r="A58" s="122" t="s">
        <v>83</v>
      </c>
      <c r="B58" s="61"/>
      <c r="C58" s="123"/>
      <c r="D58" s="123"/>
      <c r="E58" s="124" t="s">
        <v>92</v>
      </c>
      <c r="F58" s="124"/>
      <c r="G58" s="124"/>
      <c r="H58" s="124"/>
      <c r="I58" s="124"/>
      <c r="J58" s="123"/>
      <c r="K58" s="124" t="s">
        <v>93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'SO 01-01 - ÚRS'!J32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86</v>
      </c>
      <c r="AR58" s="63"/>
      <c r="AS58" s="127">
        <v>0</v>
      </c>
      <c r="AT58" s="128">
        <f>ROUND(SUM(AV58:AW58),2)</f>
        <v>0</v>
      </c>
      <c r="AU58" s="129">
        <f>'SO 01-01 - ÚRS'!P98</f>
        <v>0</v>
      </c>
      <c r="AV58" s="128">
        <f>'SO 01-01 - ÚRS'!J35</f>
        <v>0</v>
      </c>
      <c r="AW58" s="128">
        <f>'SO 01-01 - ÚRS'!J36</f>
        <v>0</v>
      </c>
      <c r="AX58" s="128">
        <f>'SO 01-01 - ÚRS'!J37</f>
        <v>0</v>
      </c>
      <c r="AY58" s="128">
        <f>'SO 01-01 - ÚRS'!J38</f>
        <v>0</v>
      </c>
      <c r="AZ58" s="128">
        <f>'SO 01-01 - ÚRS'!F35</f>
        <v>0</v>
      </c>
      <c r="BA58" s="128">
        <f>'SO 01-01 - ÚRS'!F36</f>
        <v>0</v>
      </c>
      <c r="BB58" s="128">
        <f>'SO 01-01 - ÚRS'!F37</f>
        <v>0</v>
      </c>
      <c r="BC58" s="128">
        <f>'SO 01-01 - ÚRS'!F38</f>
        <v>0</v>
      </c>
      <c r="BD58" s="130">
        <f>'SO 01-01 - ÚRS'!F39</f>
        <v>0</v>
      </c>
      <c r="BE58" s="4"/>
      <c r="BT58" s="131" t="s">
        <v>82</v>
      </c>
      <c r="BV58" s="131" t="s">
        <v>75</v>
      </c>
      <c r="BW58" s="131" t="s">
        <v>94</v>
      </c>
      <c r="BX58" s="131" t="s">
        <v>91</v>
      </c>
      <c r="CL58" s="131" t="s">
        <v>19</v>
      </c>
    </row>
    <row r="59" s="7" customFormat="1" ht="16.5" customHeight="1">
      <c r="A59" s="122" t="s">
        <v>83</v>
      </c>
      <c r="B59" s="109"/>
      <c r="C59" s="110"/>
      <c r="D59" s="111" t="s">
        <v>95</v>
      </c>
      <c r="E59" s="111"/>
      <c r="F59" s="111"/>
      <c r="G59" s="111"/>
      <c r="H59" s="111"/>
      <c r="I59" s="112"/>
      <c r="J59" s="111" t="s">
        <v>96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4">
        <f>'VON - -'!J30</f>
        <v>0</v>
      </c>
      <c r="AH59" s="112"/>
      <c r="AI59" s="112"/>
      <c r="AJ59" s="112"/>
      <c r="AK59" s="112"/>
      <c r="AL59" s="112"/>
      <c r="AM59" s="112"/>
      <c r="AN59" s="114">
        <f>SUM(AG59,AT59)</f>
        <v>0</v>
      </c>
      <c r="AO59" s="112"/>
      <c r="AP59" s="112"/>
      <c r="AQ59" s="115" t="s">
        <v>95</v>
      </c>
      <c r="AR59" s="116"/>
      <c r="AS59" s="132">
        <v>0</v>
      </c>
      <c r="AT59" s="133">
        <f>ROUND(SUM(AV59:AW59),2)</f>
        <v>0</v>
      </c>
      <c r="AU59" s="134">
        <f>'VON - -'!P81</f>
        <v>0</v>
      </c>
      <c r="AV59" s="133">
        <f>'VON - -'!J33</f>
        <v>0</v>
      </c>
      <c r="AW59" s="133">
        <f>'VON - -'!J34</f>
        <v>0</v>
      </c>
      <c r="AX59" s="133">
        <f>'VON - -'!J35</f>
        <v>0</v>
      </c>
      <c r="AY59" s="133">
        <f>'VON - -'!J36</f>
        <v>0</v>
      </c>
      <c r="AZ59" s="133">
        <f>'VON - -'!F33</f>
        <v>0</v>
      </c>
      <c r="BA59" s="133">
        <f>'VON - -'!F34</f>
        <v>0</v>
      </c>
      <c r="BB59" s="133">
        <f>'VON - -'!F35</f>
        <v>0</v>
      </c>
      <c r="BC59" s="133">
        <f>'VON - -'!F36</f>
        <v>0</v>
      </c>
      <c r="BD59" s="135">
        <f>'VON - -'!F37</f>
        <v>0</v>
      </c>
      <c r="BE59" s="7"/>
      <c r="BT59" s="121" t="s">
        <v>80</v>
      </c>
      <c r="BV59" s="121" t="s">
        <v>75</v>
      </c>
      <c r="BW59" s="121" t="s">
        <v>97</v>
      </c>
      <c r="BX59" s="121" t="s">
        <v>5</v>
      </c>
      <c r="CL59" s="121" t="s">
        <v>19</v>
      </c>
      <c r="CM59" s="121" t="s">
        <v>82</v>
      </c>
    </row>
    <row r="60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42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sheet="1" formatColumns="0" formatRows="0" objects="1" scenarios="1" spinCount="100000" saltValue="WQb8p/yuj2ZOhIO6xBuUM+RyNcFrhGExHWNwwJYassclATVGZpyTJtnXr26ZDpW/LF5IzrfL1lCj21KDtaMqXQ==" hashValue="IzoO6Vs3G4RAiOjse4i4CVD2pbl8CMe+4wUhDV0fbNE2NHtpY4gP2l3rJDGafUakNEVtL5Fqq/CkpWMhJJoOW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PS 01 - 01 - Sborník ÚOŽI'!C2" display="/"/>
    <hyperlink ref="A58" location="'SO 01-01 - ÚRS'!C2" display="/"/>
    <hyperlink ref="A59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82</v>
      </c>
    </row>
    <row r="4" s="1" customFormat="1" ht="24.96" customHeight="1">
      <c r="B4" s="18"/>
      <c r="D4" s="138" t="s">
        <v>98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zakázky'!K6</f>
        <v>Oprava napájení zab. zař. v ŽST Ostrava Bartovice</v>
      </c>
      <c r="F7" s="140"/>
      <c r="G7" s="140"/>
      <c r="H7" s="140"/>
      <c r="L7" s="18"/>
    </row>
    <row r="8" s="1" customFormat="1" ht="12" customHeight="1">
      <c r="B8" s="18"/>
      <c r="D8" s="140" t="s">
        <v>99</v>
      </c>
      <c r="L8" s="18"/>
    </row>
    <row r="9" s="2" customFormat="1" ht="16.5" customHeight="1">
      <c r="A9" s="36"/>
      <c r="B9" s="42"/>
      <c r="C9" s="36"/>
      <c r="D9" s="36"/>
      <c r="E9" s="141" t="s">
        <v>100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101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102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103</v>
      </c>
      <c r="G14" s="36"/>
      <c r="H14" s="36"/>
      <c r="I14" s="140" t="s">
        <v>24</v>
      </c>
      <c r="J14" s="144" t="str">
        <f>'Rekapitulace zakázky'!AN8</f>
        <v>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104</v>
      </c>
      <c r="F17" s="36"/>
      <c r="G17" s="36"/>
      <c r="H17" s="36"/>
      <c r="I17" s="140" t="s">
        <v>29</v>
      </c>
      <c r="J17" s="131" t="s">
        <v>21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30</v>
      </c>
      <c r="E19" s="36"/>
      <c r="F19" s="36"/>
      <c r="G19" s="36"/>
      <c r="H19" s="36"/>
      <c r="I19" s="140" t="s">
        <v>27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29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32</v>
      </c>
      <c r="E22" s="36"/>
      <c r="F22" s="36"/>
      <c r="G22" s="36"/>
      <c r="H22" s="36"/>
      <c r="I22" s="140" t="s">
        <v>27</v>
      </c>
      <c r="J22" s="131" t="str">
        <f>IF('Rekapitulace zakázky'!AN16="","",'Rekapitulace zakázky'!AN16)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zakázky'!E17="","",'Rekapitulace zakázky'!E17)</f>
        <v xml:space="preserve"> </v>
      </c>
      <c r="F23" s="36"/>
      <c r="G23" s="36"/>
      <c r="H23" s="36"/>
      <c r="I23" s="140" t="s">
        <v>29</v>
      </c>
      <c r="J23" s="131" t="str">
        <f>IF('Rekapitulace zakázky'!AN17="","",'Rekapitulace zakázky'!AN17)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35</v>
      </c>
      <c r="E25" s="36"/>
      <c r="F25" s="36"/>
      <c r="G25" s="36"/>
      <c r="H25" s="36"/>
      <c r="I25" s="140" t="s">
        <v>27</v>
      </c>
      <c r="J25" s="131" t="s">
        <v>21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29</v>
      </c>
      <c r="J26" s="131" t="s">
        <v>21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37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39</v>
      </c>
      <c r="E32" s="36"/>
      <c r="F32" s="36"/>
      <c r="G32" s="36"/>
      <c r="H32" s="36"/>
      <c r="I32" s="36"/>
      <c r="J32" s="151">
        <f>ROUND(J94,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41</v>
      </c>
      <c r="G34" s="36"/>
      <c r="H34" s="36"/>
      <c r="I34" s="152" t="s">
        <v>40</v>
      </c>
      <c r="J34" s="152" t="s">
        <v>42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43</v>
      </c>
      <c r="E35" s="140" t="s">
        <v>44</v>
      </c>
      <c r="F35" s="154">
        <f>ROUND((SUM(BE94:BE210)),  2)</f>
        <v>0</v>
      </c>
      <c r="G35" s="36"/>
      <c r="H35" s="36"/>
      <c r="I35" s="155">
        <v>0.20999999999999999</v>
      </c>
      <c r="J35" s="154">
        <f>ROUND(((SUM(BE94:BE210))*I35),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45</v>
      </c>
      <c r="F36" s="154">
        <f>ROUND((SUM(BF94:BF210)),  2)</f>
        <v>0</v>
      </c>
      <c r="G36" s="36"/>
      <c r="H36" s="36"/>
      <c r="I36" s="155">
        <v>0.14999999999999999</v>
      </c>
      <c r="J36" s="154">
        <f>ROUND(((SUM(BF94:BF210))*I36),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46</v>
      </c>
      <c r="F37" s="154">
        <f>ROUND((SUM(BG94:BG210)),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47</v>
      </c>
      <c r="F38" s="154">
        <f>ROUND((SUM(BH94:BH210)),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48</v>
      </c>
      <c r="F39" s="154">
        <f>ROUND((SUM(BI94:BI210)),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49</v>
      </c>
      <c r="E41" s="158"/>
      <c r="F41" s="158"/>
      <c r="G41" s="159" t="s">
        <v>50</v>
      </c>
      <c r="H41" s="160" t="s">
        <v>51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105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napájení zab. zař. v ŽST Ostrava Bartovice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100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101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PS 01 - 01 - Sborník ÚOŽI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Ostrava Bartovice</v>
      </c>
      <c r="G56" s="38"/>
      <c r="H56" s="38"/>
      <c r="I56" s="30" t="s">
        <v>24</v>
      </c>
      <c r="J56" s="70" t="str">
        <f>IF(J14="","",J14)</f>
        <v>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26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35</v>
      </c>
      <c r="J59" s="34" t="str">
        <f>E26</f>
        <v>Jana Kotasková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106</v>
      </c>
      <c r="D61" s="169"/>
      <c r="E61" s="169"/>
      <c r="F61" s="169"/>
      <c r="G61" s="169"/>
      <c r="H61" s="169"/>
      <c r="I61" s="169"/>
      <c r="J61" s="170" t="s">
        <v>107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71</v>
      </c>
      <c r="D63" s="38"/>
      <c r="E63" s="38"/>
      <c r="F63" s="38"/>
      <c r="G63" s="38"/>
      <c r="H63" s="38"/>
      <c r="I63" s="38"/>
      <c r="J63" s="100">
        <f>J94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108</v>
      </c>
    </row>
    <row r="64" s="9" customFormat="1" ht="24.96" customHeight="1">
      <c r="A64" s="9"/>
      <c r="B64" s="172"/>
      <c r="C64" s="173"/>
      <c r="D64" s="174" t="s">
        <v>109</v>
      </c>
      <c r="E64" s="175"/>
      <c r="F64" s="175"/>
      <c r="G64" s="175"/>
      <c r="H64" s="175"/>
      <c r="I64" s="175"/>
      <c r="J64" s="176">
        <f>J95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8"/>
      <c r="C65" s="123"/>
      <c r="D65" s="179" t="s">
        <v>110</v>
      </c>
      <c r="E65" s="180"/>
      <c r="F65" s="180"/>
      <c r="G65" s="180"/>
      <c r="H65" s="180"/>
      <c r="I65" s="180"/>
      <c r="J65" s="181">
        <f>J102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8"/>
      <c r="C66" s="123"/>
      <c r="D66" s="179" t="s">
        <v>111</v>
      </c>
      <c r="E66" s="180"/>
      <c r="F66" s="180"/>
      <c r="G66" s="180"/>
      <c r="H66" s="180"/>
      <c r="I66" s="180"/>
      <c r="J66" s="181">
        <f>J129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8"/>
      <c r="C67" s="123"/>
      <c r="D67" s="179" t="s">
        <v>112</v>
      </c>
      <c r="E67" s="180"/>
      <c r="F67" s="180"/>
      <c r="G67" s="180"/>
      <c r="H67" s="180"/>
      <c r="I67" s="180"/>
      <c r="J67" s="181">
        <f>J134</f>
        <v>0</v>
      </c>
      <c r="K67" s="123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8"/>
      <c r="C68" s="123"/>
      <c r="D68" s="179" t="s">
        <v>113</v>
      </c>
      <c r="E68" s="180"/>
      <c r="F68" s="180"/>
      <c r="G68" s="180"/>
      <c r="H68" s="180"/>
      <c r="I68" s="180"/>
      <c r="J68" s="181">
        <f>J139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8"/>
      <c r="C69" s="123"/>
      <c r="D69" s="179" t="s">
        <v>114</v>
      </c>
      <c r="E69" s="180"/>
      <c r="F69" s="180"/>
      <c r="G69" s="180"/>
      <c r="H69" s="180"/>
      <c r="I69" s="180"/>
      <c r="J69" s="181">
        <f>J151</f>
        <v>0</v>
      </c>
      <c r="K69" s="123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2"/>
      <c r="C70" s="173"/>
      <c r="D70" s="174" t="s">
        <v>115</v>
      </c>
      <c r="E70" s="175"/>
      <c r="F70" s="175"/>
      <c r="G70" s="175"/>
      <c r="H70" s="175"/>
      <c r="I70" s="175"/>
      <c r="J70" s="176">
        <f>J161</f>
        <v>0</v>
      </c>
      <c r="K70" s="173"/>
      <c r="L70" s="17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2"/>
      <c r="C71" s="173"/>
      <c r="D71" s="174" t="s">
        <v>116</v>
      </c>
      <c r="E71" s="175"/>
      <c r="F71" s="175"/>
      <c r="G71" s="175"/>
      <c r="H71" s="175"/>
      <c r="I71" s="175"/>
      <c r="J71" s="176">
        <f>J187</f>
        <v>0</v>
      </c>
      <c r="K71" s="173"/>
      <c r="L71" s="177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2"/>
      <c r="C72" s="173"/>
      <c r="D72" s="174" t="s">
        <v>117</v>
      </c>
      <c r="E72" s="175"/>
      <c r="F72" s="175"/>
      <c r="G72" s="175"/>
      <c r="H72" s="175"/>
      <c r="I72" s="175"/>
      <c r="J72" s="176">
        <f>J204</f>
        <v>0</v>
      </c>
      <c r="K72" s="173"/>
      <c r="L72" s="177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="2" customFormat="1" ht="6.96" customHeight="1">
      <c r="A78" s="36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4.96" customHeight="1">
      <c r="A79" s="36"/>
      <c r="B79" s="37"/>
      <c r="C79" s="21" t="s">
        <v>118</v>
      </c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16</v>
      </c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167" t="str">
        <f>E7</f>
        <v>Oprava napájení zab. zař. v ŽST Ostrava Bartovice</v>
      </c>
      <c r="F82" s="30"/>
      <c r="G82" s="30"/>
      <c r="H82" s="30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" customFormat="1" ht="12" customHeight="1">
      <c r="B83" s="19"/>
      <c r="C83" s="30" t="s">
        <v>99</v>
      </c>
      <c r="D83" s="20"/>
      <c r="E83" s="20"/>
      <c r="F83" s="20"/>
      <c r="G83" s="20"/>
      <c r="H83" s="20"/>
      <c r="I83" s="20"/>
      <c r="J83" s="20"/>
      <c r="K83" s="20"/>
      <c r="L83" s="18"/>
    </row>
    <row r="84" s="2" customFormat="1" ht="16.5" customHeight="1">
      <c r="A84" s="36"/>
      <c r="B84" s="37"/>
      <c r="C84" s="38"/>
      <c r="D84" s="38"/>
      <c r="E84" s="167" t="s">
        <v>100</v>
      </c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101</v>
      </c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67" t="str">
        <f>E11</f>
        <v>PS 01 - 01 - Sborník ÚOŽI</v>
      </c>
      <c r="F86" s="38"/>
      <c r="G86" s="38"/>
      <c r="H86" s="38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22</v>
      </c>
      <c r="D88" s="38"/>
      <c r="E88" s="38"/>
      <c r="F88" s="25" t="str">
        <f>F14</f>
        <v>Ostrava Bartovice</v>
      </c>
      <c r="G88" s="38"/>
      <c r="H88" s="38"/>
      <c r="I88" s="30" t="s">
        <v>24</v>
      </c>
      <c r="J88" s="70" t="str">
        <f>IF(J14="","",J14)</f>
        <v>5. 9. 2023</v>
      </c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26</v>
      </c>
      <c r="D90" s="38"/>
      <c r="E90" s="38"/>
      <c r="F90" s="25" t="str">
        <f>E17</f>
        <v>Správa železnic, státní organizace</v>
      </c>
      <c r="G90" s="38"/>
      <c r="H90" s="38"/>
      <c r="I90" s="30" t="s">
        <v>32</v>
      </c>
      <c r="J90" s="34" t="str">
        <f>E23</f>
        <v xml:space="preserve"> </v>
      </c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30</v>
      </c>
      <c r="D91" s="38"/>
      <c r="E91" s="38"/>
      <c r="F91" s="25" t="str">
        <f>IF(E20="","",E20)</f>
        <v>Vyplň údaj</v>
      </c>
      <c r="G91" s="38"/>
      <c r="H91" s="38"/>
      <c r="I91" s="30" t="s">
        <v>35</v>
      </c>
      <c r="J91" s="34" t="str">
        <f>E26</f>
        <v>Jana Kotasková</v>
      </c>
      <c r="K91" s="38"/>
      <c r="L91" s="14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11" customFormat="1" ht="29.28" customHeight="1">
      <c r="A93" s="183"/>
      <c r="B93" s="184"/>
      <c r="C93" s="185" t="s">
        <v>119</v>
      </c>
      <c r="D93" s="186" t="s">
        <v>58</v>
      </c>
      <c r="E93" s="186" t="s">
        <v>54</v>
      </c>
      <c r="F93" s="186" t="s">
        <v>55</v>
      </c>
      <c r="G93" s="186" t="s">
        <v>120</v>
      </c>
      <c r="H93" s="186" t="s">
        <v>121</v>
      </c>
      <c r="I93" s="186" t="s">
        <v>122</v>
      </c>
      <c r="J93" s="186" t="s">
        <v>107</v>
      </c>
      <c r="K93" s="187" t="s">
        <v>123</v>
      </c>
      <c r="L93" s="188"/>
      <c r="M93" s="90" t="s">
        <v>21</v>
      </c>
      <c r="N93" s="91" t="s">
        <v>43</v>
      </c>
      <c r="O93" s="91" t="s">
        <v>124</v>
      </c>
      <c r="P93" s="91" t="s">
        <v>125</v>
      </c>
      <c r="Q93" s="91" t="s">
        <v>126</v>
      </c>
      <c r="R93" s="91" t="s">
        <v>127</v>
      </c>
      <c r="S93" s="91" t="s">
        <v>128</v>
      </c>
      <c r="T93" s="92" t="s">
        <v>129</v>
      </c>
      <c r="U93" s="183"/>
      <c r="V93" s="183"/>
      <c r="W93" s="183"/>
      <c r="X93" s="183"/>
      <c r="Y93" s="183"/>
      <c r="Z93" s="183"/>
      <c r="AA93" s="183"/>
      <c r="AB93" s="183"/>
      <c r="AC93" s="183"/>
      <c r="AD93" s="183"/>
      <c r="AE93" s="183"/>
    </row>
    <row r="94" s="2" customFormat="1" ht="22.8" customHeight="1">
      <c r="A94" s="36"/>
      <c r="B94" s="37"/>
      <c r="C94" s="97" t="s">
        <v>130</v>
      </c>
      <c r="D94" s="38"/>
      <c r="E94" s="38"/>
      <c r="F94" s="38"/>
      <c r="G94" s="38"/>
      <c r="H94" s="38"/>
      <c r="I94" s="38"/>
      <c r="J94" s="189">
        <f>BK94</f>
        <v>0</v>
      </c>
      <c r="K94" s="38"/>
      <c r="L94" s="42"/>
      <c r="M94" s="93"/>
      <c r="N94" s="190"/>
      <c r="O94" s="94"/>
      <c r="P94" s="191">
        <f>P95+P161+P187+P204</f>
        <v>0</v>
      </c>
      <c r="Q94" s="94"/>
      <c r="R94" s="191">
        <f>R95+R161+R187+R204</f>
        <v>0</v>
      </c>
      <c r="S94" s="94"/>
      <c r="T94" s="192">
        <f>T95+T161+T187+T204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72</v>
      </c>
      <c r="AU94" s="15" t="s">
        <v>108</v>
      </c>
      <c r="BK94" s="193">
        <f>BK95+BK161+BK187+BK204</f>
        <v>0</v>
      </c>
    </row>
    <row r="95" s="12" customFormat="1" ht="25.92" customHeight="1">
      <c r="A95" s="12"/>
      <c r="B95" s="194"/>
      <c r="C95" s="195"/>
      <c r="D95" s="196" t="s">
        <v>72</v>
      </c>
      <c r="E95" s="197" t="s">
        <v>131</v>
      </c>
      <c r="F95" s="197" t="s">
        <v>132</v>
      </c>
      <c r="G95" s="195"/>
      <c r="H95" s="195"/>
      <c r="I95" s="198"/>
      <c r="J95" s="199">
        <f>BK95</f>
        <v>0</v>
      </c>
      <c r="K95" s="195"/>
      <c r="L95" s="200"/>
      <c r="M95" s="201"/>
      <c r="N95" s="202"/>
      <c r="O95" s="202"/>
      <c r="P95" s="203">
        <f>P96+SUM(P97:P102)+P129+P134+P139+P151</f>
        <v>0</v>
      </c>
      <c r="Q95" s="202"/>
      <c r="R95" s="203">
        <f>R96+SUM(R97:R102)+R129+R134+R139+R151</f>
        <v>0</v>
      </c>
      <c r="S95" s="202"/>
      <c r="T95" s="204">
        <f>T96+SUM(T97:T102)+T129+T134+T139+T151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5" t="s">
        <v>80</v>
      </c>
      <c r="AT95" s="206" t="s">
        <v>72</v>
      </c>
      <c r="AU95" s="206" t="s">
        <v>73</v>
      </c>
      <c r="AY95" s="205" t="s">
        <v>133</v>
      </c>
      <c r="BK95" s="207">
        <f>BK96+SUM(BK97:BK102)+BK129+BK134+BK139+BK151</f>
        <v>0</v>
      </c>
    </row>
    <row r="96" s="2" customFormat="1" ht="33" customHeight="1">
      <c r="A96" s="36"/>
      <c r="B96" s="37"/>
      <c r="C96" s="208" t="s">
        <v>80</v>
      </c>
      <c r="D96" s="208" t="s">
        <v>134</v>
      </c>
      <c r="E96" s="209" t="s">
        <v>135</v>
      </c>
      <c r="F96" s="210" t="s">
        <v>136</v>
      </c>
      <c r="G96" s="211" t="s">
        <v>137</v>
      </c>
      <c r="H96" s="212">
        <v>4</v>
      </c>
      <c r="I96" s="213"/>
      <c r="J96" s="214">
        <f>ROUND(I96*H96,2)</f>
        <v>0</v>
      </c>
      <c r="K96" s="210" t="s">
        <v>138</v>
      </c>
      <c r="L96" s="215"/>
      <c r="M96" s="216" t="s">
        <v>21</v>
      </c>
      <c r="N96" s="217" t="s">
        <v>44</v>
      </c>
      <c r="O96" s="82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0" t="s">
        <v>139</v>
      </c>
      <c r="AT96" s="220" t="s">
        <v>134</v>
      </c>
      <c r="AU96" s="220" t="s">
        <v>80</v>
      </c>
      <c r="AY96" s="15" t="s">
        <v>133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15" t="s">
        <v>80</v>
      </c>
      <c r="BK96" s="221">
        <f>ROUND(I96*H96,2)</f>
        <v>0</v>
      </c>
      <c r="BL96" s="15" t="s">
        <v>139</v>
      </c>
      <c r="BM96" s="220" t="s">
        <v>82</v>
      </c>
    </row>
    <row r="97" s="2" customFormat="1" ht="16.5" customHeight="1">
      <c r="A97" s="36"/>
      <c r="B97" s="37"/>
      <c r="C97" s="208" t="s">
        <v>82</v>
      </c>
      <c r="D97" s="208" t="s">
        <v>134</v>
      </c>
      <c r="E97" s="209" t="s">
        <v>140</v>
      </c>
      <c r="F97" s="210" t="s">
        <v>141</v>
      </c>
      <c r="G97" s="211" t="s">
        <v>142</v>
      </c>
      <c r="H97" s="212">
        <v>1</v>
      </c>
      <c r="I97" s="213"/>
      <c r="J97" s="214">
        <f>ROUND(I97*H97,2)</f>
        <v>0</v>
      </c>
      <c r="K97" s="210" t="s">
        <v>21</v>
      </c>
      <c r="L97" s="215"/>
      <c r="M97" s="216" t="s">
        <v>21</v>
      </c>
      <c r="N97" s="217" t="s">
        <v>44</v>
      </c>
      <c r="O97" s="82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0" t="s">
        <v>139</v>
      </c>
      <c r="AT97" s="220" t="s">
        <v>134</v>
      </c>
      <c r="AU97" s="220" t="s">
        <v>80</v>
      </c>
      <c r="AY97" s="15" t="s">
        <v>133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5" t="s">
        <v>80</v>
      </c>
      <c r="BK97" s="221">
        <f>ROUND(I97*H97,2)</f>
        <v>0</v>
      </c>
      <c r="BL97" s="15" t="s">
        <v>139</v>
      </c>
      <c r="BM97" s="220" t="s">
        <v>143</v>
      </c>
    </row>
    <row r="98" s="2" customFormat="1" ht="16.5" customHeight="1">
      <c r="A98" s="36"/>
      <c r="B98" s="37"/>
      <c r="C98" s="208" t="s">
        <v>144</v>
      </c>
      <c r="D98" s="208" t="s">
        <v>134</v>
      </c>
      <c r="E98" s="209" t="s">
        <v>145</v>
      </c>
      <c r="F98" s="210" t="s">
        <v>146</v>
      </c>
      <c r="G98" s="211" t="s">
        <v>142</v>
      </c>
      <c r="H98" s="212">
        <v>1</v>
      </c>
      <c r="I98" s="213"/>
      <c r="J98" s="214">
        <f>ROUND(I98*H98,2)</f>
        <v>0</v>
      </c>
      <c r="K98" s="210" t="s">
        <v>21</v>
      </c>
      <c r="L98" s="215"/>
      <c r="M98" s="216" t="s">
        <v>21</v>
      </c>
      <c r="N98" s="217" t="s">
        <v>44</v>
      </c>
      <c r="O98" s="82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0" t="s">
        <v>139</v>
      </c>
      <c r="AT98" s="220" t="s">
        <v>134</v>
      </c>
      <c r="AU98" s="220" t="s">
        <v>80</v>
      </c>
      <c r="AY98" s="15" t="s">
        <v>133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5" t="s">
        <v>80</v>
      </c>
      <c r="BK98" s="221">
        <f>ROUND(I98*H98,2)</f>
        <v>0</v>
      </c>
      <c r="BL98" s="15" t="s">
        <v>139</v>
      </c>
      <c r="BM98" s="220" t="s">
        <v>147</v>
      </c>
    </row>
    <row r="99" s="2" customFormat="1" ht="44.25" customHeight="1">
      <c r="A99" s="36"/>
      <c r="B99" s="37"/>
      <c r="C99" s="222" t="s">
        <v>143</v>
      </c>
      <c r="D99" s="222" t="s">
        <v>148</v>
      </c>
      <c r="E99" s="223" t="s">
        <v>149</v>
      </c>
      <c r="F99" s="224" t="s">
        <v>150</v>
      </c>
      <c r="G99" s="225" t="s">
        <v>142</v>
      </c>
      <c r="H99" s="226">
        <v>4</v>
      </c>
      <c r="I99" s="227"/>
      <c r="J99" s="228">
        <f>ROUND(I99*H99,2)</f>
        <v>0</v>
      </c>
      <c r="K99" s="224" t="s">
        <v>138</v>
      </c>
      <c r="L99" s="42"/>
      <c r="M99" s="229" t="s">
        <v>21</v>
      </c>
      <c r="N99" s="230" t="s">
        <v>44</v>
      </c>
      <c r="O99" s="82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0" t="s">
        <v>143</v>
      </c>
      <c r="AT99" s="220" t="s">
        <v>148</v>
      </c>
      <c r="AU99" s="220" t="s">
        <v>80</v>
      </c>
      <c r="AY99" s="15" t="s">
        <v>133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5" t="s">
        <v>80</v>
      </c>
      <c r="BK99" s="221">
        <f>ROUND(I99*H99,2)</f>
        <v>0</v>
      </c>
      <c r="BL99" s="15" t="s">
        <v>143</v>
      </c>
      <c r="BM99" s="220" t="s">
        <v>151</v>
      </c>
    </row>
    <row r="100" s="2" customFormat="1" ht="49.05" customHeight="1">
      <c r="A100" s="36"/>
      <c r="B100" s="37"/>
      <c r="C100" s="222" t="s">
        <v>152</v>
      </c>
      <c r="D100" s="222" t="s">
        <v>148</v>
      </c>
      <c r="E100" s="223" t="s">
        <v>153</v>
      </c>
      <c r="F100" s="224" t="s">
        <v>154</v>
      </c>
      <c r="G100" s="225" t="s">
        <v>142</v>
      </c>
      <c r="H100" s="226">
        <v>2</v>
      </c>
      <c r="I100" s="227"/>
      <c r="J100" s="228">
        <f>ROUND(I100*H100,2)</f>
        <v>0</v>
      </c>
      <c r="K100" s="224" t="s">
        <v>138</v>
      </c>
      <c r="L100" s="42"/>
      <c r="M100" s="229" t="s">
        <v>21</v>
      </c>
      <c r="N100" s="230" t="s">
        <v>44</v>
      </c>
      <c r="O100" s="82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0" t="s">
        <v>143</v>
      </c>
      <c r="AT100" s="220" t="s">
        <v>148</v>
      </c>
      <c r="AU100" s="220" t="s">
        <v>80</v>
      </c>
      <c r="AY100" s="15" t="s">
        <v>133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15" t="s">
        <v>80</v>
      </c>
      <c r="BK100" s="221">
        <f>ROUND(I100*H100,2)</f>
        <v>0</v>
      </c>
      <c r="BL100" s="15" t="s">
        <v>143</v>
      </c>
      <c r="BM100" s="220" t="s">
        <v>155</v>
      </c>
    </row>
    <row r="101" s="2" customFormat="1" ht="16.5" customHeight="1">
      <c r="A101" s="36"/>
      <c r="B101" s="37"/>
      <c r="C101" s="222" t="s">
        <v>147</v>
      </c>
      <c r="D101" s="222" t="s">
        <v>148</v>
      </c>
      <c r="E101" s="223" t="s">
        <v>156</v>
      </c>
      <c r="F101" s="224" t="s">
        <v>157</v>
      </c>
      <c r="G101" s="225" t="s">
        <v>142</v>
      </c>
      <c r="H101" s="226">
        <v>6</v>
      </c>
      <c r="I101" s="227"/>
      <c r="J101" s="228">
        <f>ROUND(I101*H101,2)</f>
        <v>0</v>
      </c>
      <c r="K101" s="224" t="s">
        <v>138</v>
      </c>
      <c r="L101" s="42"/>
      <c r="M101" s="229" t="s">
        <v>21</v>
      </c>
      <c r="N101" s="230" t="s">
        <v>44</v>
      </c>
      <c r="O101" s="82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0" t="s">
        <v>143</v>
      </c>
      <c r="AT101" s="220" t="s">
        <v>148</v>
      </c>
      <c r="AU101" s="220" t="s">
        <v>80</v>
      </c>
      <c r="AY101" s="15" t="s">
        <v>133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5" t="s">
        <v>80</v>
      </c>
      <c r="BK101" s="221">
        <f>ROUND(I101*H101,2)</f>
        <v>0</v>
      </c>
      <c r="BL101" s="15" t="s">
        <v>143</v>
      </c>
      <c r="BM101" s="220" t="s">
        <v>158</v>
      </c>
    </row>
    <row r="102" s="12" customFormat="1" ht="22.8" customHeight="1">
      <c r="A102" s="12"/>
      <c r="B102" s="194"/>
      <c r="C102" s="195"/>
      <c r="D102" s="196" t="s">
        <v>72</v>
      </c>
      <c r="E102" s="231" t="s">
        <v>159</v>
      </c>
      <c r="F102" s="231" t="s">
        <v>160</v>
      </c>
      <c r="G102" s="195"/>
      <c r="H102" s="195"/>
      <c r="I102" s="198"/>
      <c r="J102" s="232">
        <f>BK102</f>
        <v>0</v>
      </c>
      <c r="K102" s="195"/>
      <c r="L102" s="200"/>
      <c r="M102" s="201"/>
      <c r="N102" s="202"/>
      <c r="O102" s="202"/>
      <c r="P102" s="203">
        <f>SUM(P103:P128)</f>
        <v>0</v>
      </c>
      <c r="Q102" s="202"/>
      <c r="R102" s="203">
        <f>SUM(R103:R128)</f>
        <v>0</v>
      </c>
      <c r="S102" s="202"/>
      <c r="T102" s="204">
        <f>SUM(T103:T128)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5" t="s">
        <v>80</v>
      </c>
      <c r="AT102" s="206" t="s">
        <v>72</v>
      </c>
      <c r="AU102" s="206" t="s">
        <v>80</v>
      </c>
      <c r="AY102" s="205" t="s">
        <v>133</v>
      </c>
      <c r="BK102" s="207">
        <f>SUM(BK103:BK128)</f>
        <v>0</v>
      </c>
    </row>
    <row r="103" s="2" customFormat="1" ht="24.15" customHeight="1">
      <c r="A103" s="36"/>
      <c r="B103" s="37"/>
      <c r="C103" s="208" t="s">
        <v>161</v>
      </c>
      <c r="D103" s="208" t="s">
        <v>134</v>
      </c>
      <c r="E103" s="209" t="s">
        <v>162</v>
      </c>
      <c r="F103" s="210" t="s">
        <v>163</v>
      </c>
      <c r="G103" s="211" t="s">
        <v>142</v>
      </c>
      <c r="H103" s="212">
        <v>1</v>
      </c>
      <c r="I103" s="213"/>
      <c r="J103" s="214">
        <f>ROUND(I103*H103,2)</f>
        <v>0</v>
      </c>
      <c r="K103" s="210" t="s">
        <v>138</v>
      </c>
      <c r="L103" s="215"/>
      <c r="M103" s="216" t="s">
        <v>21</v>
      </c>
      <c r="N103" s="217" t="s">
        <v>44</v>
      </c>
      <c r="O103" s="82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0" t="s">
        <v>139</v>
      </c>
      <c r="AT103" s="220" t="s">
        <v>134</v>
      </c>
      <c r="AU103" s="220" t="s">
        <v>82</v>
      </c>
      <c r="AY103" s="15" t="s">
        <v>133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5" t="s">
        <v>80</v>
      </c>
      <c r="BK103" s="221">
        <f>ROUND(I103*H103,2)</f>
        <v>0</v>
      </c>
      <c r="BL103" s="15" t="s">
        <v>139</v>
      </c>
      <c r="BM103" s="220" t="s">
        <v>164</v>
      </c>
    </row>
    <row r="104" s="2" customFormat="1" ht="24.15" customHeight="1">
      <c r="A104" s="36"/>
      <c r="B104" s="37"/>
      <c r="C104" s="208" t="s">
        <v>151</v>
      </c>
      <c r="D104" s="208" t="s">
        <v>134</v>
      </c>
      <c r="E104" s="209" t="s">
        <v>165</v>
      </c>
      <c r="F104" s="210" t="s">
        <v>166</v>
      </c>
      <c r="G104" s="211" t="s">
        <v>142</v>
      </c>
      <c r="H104" s="212">
        <v>2</v>
      </c>
      <c r="I104" s="213"/>
      <c r="J104" s="214">
        <f>ROUND(I104*H104,2)</f>
        <v>0</v>
      </c>
      <c r="K104" s="210" t="s">
        <v>138</v>
      </c>
      <c r="L104" s="215"/>
      <c r="M104" s="216" t="s">
        <v>21</v>
      </c>
      <c r="N104" s="217" t="s">
        <v>44</v>
      </c>
      <c r="O104" s="82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0" t="s">
        <v>139</v>
      </c>
      <c r="AT104" s="220" t="s">
        <v>134</v>
      </c>
      <c r="AU104" s="220" t="s">
        <v>82</v>
      </c>
      <c r="AY104" s="15" t="s">
        <v>133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5" t="s">
        <v>80</v>
      </c>
      <c r="BK104" s="221">
        <f>ROUND(I104*H104,2)</f>
        <v>0</v>
      </c>
      <c r="BL104" s="15" t="s">
        <v>139</v>
      </c>
      <c r="BM104" s="220" t="s">
        <v>167</v>
      </c>
    </row>
    <row r="105" s="2" customFormat="1" ht="49.05" customHeight="1">
      <c r="A105" s="36"/>
      <c r="B105" s="37"/>
      <c r="C105" s="222" t="s">
        <v>168</v>
      </c>
      <c r="D105" s="222" t="s">
        <v>148</v>
      </c>
      <c r="E105" s="223" t="s">
        <v>169</v>
      </c>
      <c r="F105" s="224" t="s">
        <v>170</v>
      </c>
      <c r="G105" s="225" t="s">
        <v>142</v>
      </c>
      <c r="H105" s="226">
        <v>1</v>
      </c>
      <c r="I105" s="227"/>
      <c r="J105" s="228">
        <f>ROUND(I105*H105,2)</f>
        <v>0</v>
      </c>
      <c r="K105" s="224" t="s">
        <v>138</v>
      </c>
      <c r="L105" s="42"/>
      <c r="M105" s="229" t="s">
        <v>21</v>
      </c>
      <c r="N105" s="230" t="s">
        <v>44</v>
      </c>
      <c r="O105" s="82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0" t="s">
        <v>143</v>
      </c>
      <c r="AT105" s="220" t="s">
        <v>148</v>
      </c>
      <c r="AU105" s="220" t="s">
        <v>82</v>
      </c>
      <c r="AY105" s="15" t="s">
        <v>133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5" t="s">
        <v>80</v>
      </c>
      <c r="BK105" s="221">
        <f>ROUND(I105*H105,2)</f>
        <v>0</v>
      </c>
      <c r="BL105" s="15" t="s">
        <v>143</v>
      </c>
      <c r="BM105" s="220" t="s">
        <v>171</v>
      </c>
    </row>
    <row r="106" s="2" customFormat="1" ht="49.05" customHeight="1">
      <c r="A106" s="36"/>
      <c r="B106" s="37"/>
      <c r="C106" s="222" t="s">
        <v>155</v>
      </c>
      <c r="D106" s="222" t="s">
        <v>148</v>
      </c>
      <c r="E106" s="223" t="s">
        <v>172</v>
      </c>
      <c r="F106" s="224" t="s">
        <v>173</v>
      </c>
      <c r="G106" s="225" t="s">
        <v>142</v>
      </c>
      <c r="H106" s="226">
        <v>2</v>
      </c>
      <c r="I106" s="227"/>
      <c r="J106" s="228">
        <f>ROUND(I106*H106,2)</f>
        <v>0</v>
      </c>
      <c r="K106" s="224" t="s">
        <v>138</v>
      </c>
      <c r="L106" s="42"/>
      <c r="M106" s="229" t="s">
        <v>21</v>
      </c>
      <c r="N106" s="230" t="s">
        <v>44</v>
      </c>
      <c r="O106" s="82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0" t="s">
        <v>143</v>
      </c>
      <c r="AT106" s="220" t="s">
        <v>148</v>
      </c>
      <c r="AU106" s="220" t="s">
        <v>82</v>
      </c>
      <c r="AY106" s="15" t="s">
        <v>133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5" t="s">
        <v>80</v>
      </c>
      <c r="BK106" s="221">
        <f>ROUND(I106*H106,2)</f>
        <v>0</v>
      </c>
      <c r="BL106" s="15" t="s">
        <v>143</v>
      </c>
      <c r="BM106" s="220" t="s">
        <v>174</v>
      </c>
    </row>
    <row r="107" s="2" customFormat="1" ht="16.5" customHeight="1">
      <c r="A107" s="36"/>
      <c r="B107" s="37"/>
      <c r="C107" s="222" t="s">
        <v>175</v>
      </c>
      <c r="D107" s="222" t="s">
        <v>148</v>
      </c>
      <c r="E107" s="223" t="s">
        <v>176</v>
      </c>
      <c r="F107" s="224" t="s">
        <v>177</v>
      </c>
      <c r="G107" s="225" t="s">
        <v>142</v>
      </c>
      <c r="H107" s="226">
        <v>1</v>
      </c>
      <c r="I107" s="227"/>
      <c r="J107" s="228">
        <f>ROUND(I107*H107,2)</f>
        <v>0</v>
      </c>
      <c r="K107" s="224" t="s">
        <v>138</v>
      </c>
      <c r="L107" s="42"/>
      <c r="M107" s="229" t="s">
        <v>21</v>
      </c>
      <c r="N107" s="230" t="s">
        <v>44</v>
      </c>
      <c r="O107" s="82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0" t="s">
        <v>143</v>
      </c>
      <c r="AT107" s="220" t="s">
        <v>148</v>
      </c>
      <c r="AU107" s="220" t="s">
        <v>82</v>
      </c>
      <c r="AY107" s="15" t="s">
        <v>133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5" t="s">
        <v>80</v>
      </c>
      <c r="BK107" s="221">
        <f>ROUND(I107*H107,2)</f>
        <v>0</v>
      </c>
      <c r="BL107" s="15" t="s">
        <v>143</v>
      </c>
      <c r="BM107" s="220" t="s">
        <v>178</v>
      </c>
    </row>
    <row r="108" s="2" customFormat="1" ht="21.75" customHeight="1">
      <c r="A108" s="36"/>
      <c r="B108" s="37"/>
      <c r="C108" s="222" t="s">
        <v>158</v>
      </c>
      <c r="D108" s="222" t="s">
        <v>148</v>
      </c>
      <c r="E108" s="223" t="s">
        <v>179</v>
      </c>
      <c r="F108" s="224" t="s">
        <v>180</v>
      </c>
      <c r="G108" s="225" t="s">
        <v>142</v>
      </c>
      <c r="H108" s="226">
        <v>1</v>
      </c>
      <c r="I108" s="227"/>
      <c r="J108" s="228">
        <f>ROUND(I108*H108,2)</f>
        <v>0</v>
      </c>
      <c r="K108" s="224" t="s">
        <v>138</v>
      </c>
      <c r="L108" s="42"/>
      <c r="M108" s="229" t="s">
        <v>21</v>
      </c>
      <c r="N108" s="230" t="s">
        <v>44</v>
      </c>
      <c r="O108" s="82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0" t="s">
        <v>143</v>
      </c>
      <c r="AT108" s="220" t="s">
        <v>148</v>
      </c>
      <c r="AU108" s="220" t="s">
        <v>82</v>
      </c>
      <c r="AY108" s="15" t="s">
        <v>133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5" t="s">
        <v>80</v>
      </c>
      <c r="BK108" s="221">
        <f>ROUND(I108*H108,2)</f>
        <v>0</v>
      </c>
      <c r="BL108" s="15" t="s">
        <v>143</v>
      </c>
      <c r="BM108" s="220" t="s">
        <v>181</v>
      </c>
    </row>
    <row r="109" s="2" customFormat="1" ht="16.5" customHeight="1">
      <c r="A109" s="36"/>
      <c r="B109" s="37"/>
      <c r="C109" s="222" t="s">
        <v>182</v>
      </c>
      <c r="D109" s="222" t="s">
        <v>148</v>
      </c>
      <c r="E109" s="223" t="s">
        <v>183</v>
      </c>
      <c r="F109" s="224" t="s">
        <v>184</v>
      </c>
      <c r="G109" s="225" t="s">
        <v>142</v>
      </c>
      <c r="H109" s="226">
        <v>1</v>
      </c>
      <c r="I109" s="227"/>
      <c r="J109" s="228">
        <f>ROUND(I109*H109,2)</f>
        <v>0</v>
      </c>
      <c r="K109" s="224" t="s">
        <v>138</v>
      </c>
      <c r="L109" s="42"/>
      <c r="M109" s="229" t="s">
        <v>21</v>
      </c>
      <c r="N109" s="230" t="s">
        <v>44</v>
      </c>
      <c r="O109" s="82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0" t="s">
        <v>143</v>
      </c>
      <c r="AT109" s="220" t="s">
        <v>148</v>
      </c>
      <c r="AU109" s="220" t="s">
        <v>82</v>
      </c>
      <c r="AY109" s="15" t="s">
        <v>133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5" t="s">
        <v>80</v>
      </c>
      <c r="BK109" s="221">
        <f>ROUND(I109*H109,2)</f>
        <v>0</v>
      </c>
      <c r="BL109" s="15" t="s">
        <v>143</v>
      </c>
      <c r="BM109" s="220" t="s">
        <v>185</v>
      </c>
    </row>
    <row r="110" s="2" customFormat="1" ht="24.15" customHeight="1">
      <c r="A110" s="36"/>
      <c r="B110" s="37"/>
      <c r="C110" s="208" t="s">
        <v>164</v>
      </c>
      <c r="D110" s="208" t="s">
        <v>134</v>
      </c>
      <c r="E110" s="209" t="s">
        <v>186</v>
      </c>
      <c r="F110" s="210" t="s">
        <v>187</v>
      </c>
      <c r="G110" s="211" t="s">
        <v>142</v>
      </c>
      <c r="H110" s="212">
        <v>2</v>
      </c>
      <c r="I110" s="213"/>
      <c r="J110" s="214">
        <f>ROUND(I110*H110,2)</f>
        <v>0</v>
      </c>
      <c r="K110" s="210" t="s">
        <v>138</v>
      </c>
      <c r="L110" s="215"/>
      <c r="M110" s="216" t="s">
        <v>21</v>
      </c>
      <c r="N110" s="217" t="s">
        <v>44</v>
      </c>
      <c r="O110" s="82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0" t="s">
        <v>139</v>
      </c>
      <c r="AT110" s="220" t="s">
        <v>134</v>
      </c>
      <c r="AU110" s="220" t="s">
        <v>82</v>
      </c>
      <c r="AY110" s="15" t="s">
        <v>133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5" t="s">
        <v>80</v>
      </c>
      <c r="BK110" s="221">
        <f>ROUND(I110*H110,2)</f>
        <v>0</v>
      </c>
      <c r="BL110" s="15" t="s">
        <v>139</v>
      </c>
      <c r="BM110" s="220" t="s">
        <v>188</v>
      </c>
    </row>
    <row r="111" s="2" customFormat="1" ht="16.5" customHeight="1">
      <c r="A111" s="36"/>
      <c r="B111" s="37"/>
      <c r="C111" s="208" t="s">
        <v>8</v>
      </c>
      <c r="D111" s="208" t="s">
        <v>134</v>
      </c>
      <c r="E111" s="209" t="s">
        <v>189</v>
      </c>
      <c r="F111" s="210" t="s">
        <v>190</v>
      </c>
      <c r="G111" s="211" t="s">
        <v>142</v>
      </c>
      <c r="H111" s="212">
        <v>2</v>
      </c>
      <c r="I111" s="213"/>
      <c r="J111" s="214">
        <f>ROUND(I111*H111,2)</f>
        <v>0</v>
      </c>
      <c r="K111" s="210" t="s">
        <v>21</v>
      </c>
      <c r="L111" s="215"/>
      <c r="M111" s="216" t="s">
        <v>21</v>
      </c>
      <c r="N111" s="217" t="s">
        <v>44</v>
      </c>
      <c r="O111" s="82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0" t="s">
        <v>139</v>
      </c>
      <c r="AT111" s="220" t="s">
        <v>134</v>
      </c>
      <c r="AU111" s="220" t="s">
        <v>82</v>
      </c>
      <c r="AY111" s="15" t="s">
        <v>133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5" t="s">
        <v>80</v>
      </c>
      <c r="BK111" s="221">
        <f>ROUND(I111*H111,2)</f>
        <v>0</v>
      </c>
      <c r="BL111" s="15" t="s">
        <v>139</v>
      </c>
      <c r="BM111" s="220" t="s">
        <v>191</v>
      </c>
    </row>
    <row r="112" s="2" customFormat="1" ht="16.5" customHeight="1">
      <c r="A112" s="36"/>
      <c r="B112" s="37"/>
      <c r="C112" s="208" t="s">
        <v>167</v>
      </c>
      <c r="D112" s="208" t="s">
        <v>134</v>
      </c>
      <c r="E112" s="209" t="s">
        <v>192</v>
      </c>
      <c r="F112" s="210" t="s">
        <v>193</v>
      </c>
      <c r="G112" s="211" t="s">
        <v>142</v>
      </c>
      <c r="H112" s="212">
        <v>1</v>
      </c>
      <c r="I112" s="213"/>
      <c r="J112" s="214">
        <f>ROUND(I112*H112,2)</f>
        <v>0</v>
      </c>
      <c r="K112" s="210" t="s">
        <v>21</v>
      </c>
      <c r="L112" s="215"/>
      <c r="M112" s="216" t="s">
        <v>21</v>
      </c>
      <c r="N112" s="217" t="s">
        <v>44</v>
      </c>
      <c r="O112" s="82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0" t="s">
        <v>139</v>
      </c>
      <c r="AT112" s="220" t="s">
        <v>134</v>
      </c>
      <c r="AU112" s="220" t="s">
        <v>82</v>
      </c>
      <c r="AY112" s="15" t="s">
        <v>133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5" t="s">
        <v>80</v>
      </c>
      <c r="BK112" s="221">
        <f>ROUND(I112*H112,2)</f>
        <v>0</v>
      </c>
      <c r="BL112" s="15" t="s">
        <v>139</v>
      </c>
      <c r="BM112" s="220" t="s">
        <v>194</v>
      </c>
    </row>
    <row r="113" s="2" customFormat="1" ht="24.15" customHeight="1">
      <c r="A113" s="36"/>
      <c r="B113" s="37"/>
      <c r="C113" s="222" t="s">
        <v>195</v>
      </c>
      <c r="D113" s="222" t="s">
        <v>148</v>
      </c>
      <c r="E113" s="223" t="s">
        <v>196</v>
      </c>
      <c r="F113" s="224" t="s">
        <v>197</v>
      </c>
      <c r="G113" s="225" t="s">
        <v>142</v>
      </c>
      <c r="H113" s="226">
        <v>5</v>
      </c>
      <c r="I113" s="227"/>
      <c r="J113" s="228">
        <f>ROUND(I113*H113,2)</f>
        <v>0</v>
      </c>
      <c r="K113" s="224" t="s">
        <v>138</v>
      </c>
      <c r="L113" s="42"/>
      <c r="M113" s="229" t="s">
        <v>21</v>
      </c>
      <c r="N113" s="230" t="s">
        <v>44</v>
      </c>
      <c r="O113" s="82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0" t="s">
        <v>143</v>
      </c>
      <c r="AT113" s="220" t="s">
        <v>148</v>
      </c>
      <c r="AU113" s="220" t="s">
        <v>82</v>
      </c>
      <c r="AY113" s="15" t="s">
        <v>133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5" t="s">
        <v>80</v>
      </c>
      <c r="BK113" s="221">
        <f>ROUND(I113*H113,2)</f>
        <v>0</v>
      </c>
      <c r="BL113" s="15" t="s">
        <v>143</v>
      </c>
      <c r="BM113" s="220" t="s">
        <v>198</v>
      </c>
    </row>
    <row r="114" s="2" customFormat="1" ht="24.15" customHeight="1">
      <c r="A114" s="36"/>
      <c r="B114" s="37"/>
      <c r="C114" s="208" t="s">
        <v>171</v>
      </c>
      <c r="D114" s="208" t="s">
        <v>134</v>
      </c>
      <c r="E114" s="209" t="s">
        <v>199</v>
      </c>
      <c r="F114" s="210" t="s">
        <v>200</v>
      </c>
      <c r="G114" s="211" t="s">
        <v>142</v>
      </c>
      <c r="H114" s="212">
        <v>3</v>
      </c>
      <c r="I114" s="213"/>
      <c r="J114" s="214">
        <f>ROUND(I114*H114,2)</f>
        <v>0</v>
      </c>
      <c r="K114" s="210" t="s">
        <v>138</v>
      </c>
      <c r="L114" s="215"/>
      <c r="M114" s="216" t="s">
        <v>21</v>
      </c>
      <c r="N114" s="217" t="s">
        <v>44</v>
      </c>
      <c r="O114" s="82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0" t="s">
        <v>139</v>
      </c>
      <c r="AT114" s="220" t="s">
        <v>134</v>
      </c>
      <c r="AU114" s="220" t="s">
        <v>82</v>
      </c>
      <c r="AY114" s="15" t="s">
        <v>133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5" t="s">
        <v>80</v>
      </c>
      <c r="BK114" s="221">
        <f>ROUND(I114*H114,2)</f>
        <v>0</v>
      </c>
      <c r="BL114" s="15" t="s">
        <v>139</v>
      </c>
      <c r="BM114" s="220" t="s">
        <v>201</v>
      </c>
    </row>
    <row r="115" s="2" customFormat="1" ht="16.5" customHeight="1">
      <c r="A115" s="36"/>
      <c r="B115" s="37"/>
      <c r="C115" s="222" t="s">
        <v>202</v>
      </c>
      <c r="D115" s="222" t="s">
        <v>148</v>
      </c>
      <c r="E115" s="223" t="s">
        <v>203</v>
      </c>
      <c r="F115" s="224" t="s">
        <v>204</v>
      </c>
      <c r="G115" s="225" t="s">
        <v>142</v>
      </c>
      <c r="H115" s="226">
        <v>3</v>
      </c>
      <c r="I115" s="227"/>
      <c r="J115" s="228">
        <f>ROUND(I115*H115,2)</f>
        <v>0</v>
      </c>
      <c r="K115" s="224" t="s">
        <v>138</v>
      </c>
      <c r="L115" s="42"/>
      <c r="M115" s="229" t="s">
        <v>21</v>
      </c>
      <c r="N115" s="230" t="s">
        <v>44</v>
      </c>
      <c r="O115" s="82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0" t="s">
        <v>143</v>
      </c>
      <c r="AT115" s="220" t="s">
        <v>148</v>
      </c>
      <c r="AU115" s="220" t="s">
        <v>82</v>
      </c>
      <c r="AY115" s="15" t="s">
        <v>133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15" t="s">
        <v>80</v>
      </c>
      <c r="BK115" s="221">
        <f>ROUND(I115*H115,2)</f>
        <v>0</v>
      </c>
      <c r="BL115" s="15" t="s">
        <v>143</v>
      </c>
      <c r="BM115" s="220" t="s">
        <v>205</v>
      </c>
    </row>
    <row r="116" s="2" customFormat="1" ht="24.15" customHeight="1">
      <c r="A116" s="36"/>
      <c r="B116" s="37"/>
      <c r="C116" s="208" t="s">
        <v>174</v>
      </c>
      <c r="D116" s="208" t="s">
        <v>134</v>
      </c>
      <c r="E116" s="209" t="s">
        <v>206</v>
      </c>
      <c r="F116" s="210" t="s">
        <v>207</v>
      </c>
      <c r="G116" s="211" t="s">
        <v>142</v>
      </c>
      <c r="H116" s="212">
        <v>1</v>
      </c>
      <c r="I116" s="213"/>
      <c r="J116" s="214">
        <f>ROUND(I116*H116,2)</f>
        <v>0</v>
      </c>
      <c r="K116" s="210" t="s">
        <v>138</v>
      </c>
      <c r="L116" s="215"/>
      <c r="M116" s="216" t="s">
        <v>21</v>
      </c>
      <c r="N116" s="217" t="s">
        <v>44</v>
      </c>
      <c r="O116" s="82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0" t="s">
        <v>139</v>
      </c>
      <c r="AT116" s="220" t="s">
        <v>134</v>
      </c>
      <c r="AU116" s="220" t="s">
        <v>82</v>
      </c>
      <c r="AY116" s="15" t="s">
        <v>133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5" t="s">
        <v>80</v>
      </c>
      <c r="BK116" s="221">
        <f>ROUND(I116*H116,2)</f>
        <v>0</v>
      </c>
      <c r="BL116" s="15" t="s">
        <v>139</v>
      </c>
      <c r="BM116" s="220" t="s">
        <v>208</v>
      </c>
    </row>
    <row r="117" s="2" customFormat="1" ht="37.8" customHeight="1">
      <c r="A117" s="36"/>
      <c r="B117" s="37"/>
      <c r="C117" s="222" t="s">
        <v>7</v>
      </c>
      <c r="D117" s="222" t="s">
        <v>148</v>
      </c>
      <c r="E117" s="223" t="s">
        <v>209</v>
      </c>
      <c r="F117" s="224" t="s">
        <v>210</v>
      </c>
      <c r="G117" s="225" t="s">
        <v>142</v>
      </c>
      <c r="H117" s="226">
        <v>1</v>
      </c>
      <c r="I117" s="227"/>
      <c r="J117" s="228">
        <f>ROUND(I117*H117,2)</f>
        <v>0</v>
      </c>
      <c r="K117" s="224" t="s">
        <v>138</v>
      </c>
      <c r="L117" s="42"/>
      <c r="M117" s="229" t="s">
        <v>21</v>
      </c>
      <c r="N117" s="230" t="s">
        <v>44</v>
      </c>
      <c r="O117" s="82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0" t="s">
        <v>143</v>
      </c>
      <c r="AT117" s="220" t="s">
        <v>148</v>
      </c>
      <c r="AU117" s="220" t="s">
        <v>82</v>
      </c>
      <c r="AY117" s="15" t="s">
        <v>133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5" t="s">
        <v>80</v>
      </c>
      <c r="BK117" s="221">
        <f>ROUND(I117*H117,2)</f>
        <v>0</v>
      </c>
      <c r="BL117" s="15" t="s">
        <v>143</v>
      </c>
      <c r="BM117" s="220" t="s">
        <v>211</v>
      </c>
    </row>
    <row r="118" s="2" customFormat="1" ht="24.15" customHeight="1">
      <c r="A118" s="36"/>
      <c r="B118" s="37"/>
      <c r="C118" s="208" t="s">
        <v>178</v>
      </c>
      <c r="D118" s="208" t="s">
        <v>134</v>
      </c>
      <c r="E118" s="209" t="s">
        <v>212</v>
      </c>
      <c r="F118" s="210" t="s">
        <v>213</v>
      </c>
      <c r="G118" s="211" t="s">
        <v>142</v>
      </c>
      <c r="H118" s="212">
        <v>4</v>
      </c>
      <c r="I118" s="213"/>
      <c r="J118" s="214">
        <f>ROUND(I118*H118,2)</f>
        <v>0</v>
      </c>
      <c r="K118" s="210" t="s">
        <v>138</v>
      </c>
      <c r="L118" s="215"/>
      <c r="M118" s="216" t="s">
        <v>21</v>
      </c>
      <c r="N118" s="217" t="s">
        <v>44</v>
      </c>
      <c r="O118" s="82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0" t="s">
        <v>139</v>
      </c>
      <c r="AT118" s="220" t="s">
        <v>134</v>
      </c>
      <c r="AU118" s="220" t="s">
        <v>82</v>
      </c>
      <c r="AY118" s="15" t="s">
        <v>133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5" t="s">
        <v>80</v>
      </c>
      <c r="BK118" s="221">
        <f>ROUND(I118*H118,2)</f>
        <v>0</v>
      </c>
      <c r="BL118" s="15" t="s">
        <v>139</v>
      </c>
      <c r="BM118" s="220" t="s">
        <v>214</v>
      </c>
    </row>
    <row r="119" s="2" customFormat="1" ht="24.15" customHeight="1">
      <c r="A119" s="36"/>
      <c r="B119" s="37"/>
      <c r="C119" s="222" t="s">
        <v>215</v>
      </c>
      <c r="D119" s="222" t="s">
        <v>148</v>
      </c>
      <c r="E119" s="223" t="s">
        <v>216</v>
      </c>
      <c r="F119" s="224" t="s">
        <v>217</v>
      </c>
      <c r="G119" s="225" t="s">
        <v>142</v>
      </c>
      <c r="H119" s="226">
        <v>4</v>
      </c>
      <c r="I119" s="227"/>
      <c r="J119" s="228">
        <f>ROUND(I119*H119,2)</f>
        <v>0</v>
      </c>
      <c r="K119" s="224" t="s">
        <v>138</v>
      </c>
      <c r="L119" s="42"/>
      <c r="M119" s="229" t="s">
        <v>21</v>
      </c>
      <c r="N119" s="230" t="s">
        <v>44</v>
      </c>
      <c r="O119" s="82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0" t="s">
        <v>143</v>
      </c>
      <c r="AT119" s="220" t="s">
        <v>148</v>
      </c>
      <c r="AU119" s="220" t="s">
        <v>82</v>
      </c>
      <c r="AY119" s="15" t="s">
        <v>133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5" t="s">
        <v>80</v>
      </c>
      <c r="BK119" s="221">
        <f>ROUND(I119*H119,2)</f>
        <v>0</v>
      </c>
      <c r="BL119" s="15" t="s">
        <v>143</v>
      </c>
      <c r="BM119" s="220" t="s">
        <v>218</v>
      </c>
    </row>
    <row r="120" s="2" customFormat="1" ht="55.5" customHeight="1">
      <c r="A120" s="36"/>
      <c r="B120" s="37"/>
      <c r="C120" s="208" t="s">
        <v>181</v>
      </c>
      <c r="D120" s="208" t="s">
        <v>134</v>
      </c>
      <c r="E120" s="209" t="s">
        <v>219</v>
      </c>
      <c r="F120" s="210" t="s">
        <v>220</v>
      </c>
      <c r="G120" s="211" t="s">
        <v>142</v>
      </c>
      <c r="H120" s="212">
        <v>1</v>
      </c>
      <c r="I120" s="213"/>
      <c r="J120" s="214">
        <f>ROUND(I120*H120,2)</f>
        <v>0</v>
      </c>
      <c r="K120" s="210" t="s">
        <v>138</v>
      </c>
      <c r="L120" s="215"/>
      <c r="M120" s="216" t="s">
        <v>21</v>
      </c>
      <c r="N120" s="217" t="s">
        <v>44</v>
      </c>
      <c r="O120" s="82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0" t="s">
        <v>139</v>
      </c>
      <c r="AT120" s="220" t="s">
        <v>134</v>
      </c>
      <c r="AU120" s="220" t="s">
        <v>82</v>
      </c>
      <c r="AY120" s="15" t="s">
        <v>133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5" t="s">
        <v>80</v>
      </c>
      <c r="BK120" s="221">
        <f>ROUND(I120*H120,2)</f>
        <v>0</v>
      </c>
      <c r="BL120" s="15" t="s">
        <v>139</v>
      </c>
      <c r="BM120" s="220" t="s">
        <v>221</v>
      </c>
    </row>
    <row r="121" s="2" customFormat="1" ht="33" customHeight="1">
      <c r="A121" s="36"/>
      <c r="B121" s="37"/>
      <c r="C121" s="222" t="s">
        <v>222</v>
      </c>
      <c r="D121" s="222" t="s">
        <v>148</v>
      </c>
      <c r="E121" s="223" t="s">
        <v>223</v>
      </c>
      <c r="F121" s="224" t="s">
        <v>224</v>
      </c>
      <c r="G121" s="225" t="s">
        <v>142</v>
      </c>
      <c r="H121" s="226">
        <v>1</v>
      </c>
      <c r="I121" s="227"/>
      <c r="J121" s="228">
        <f>ROUND(I121*H121,2)</f>
        <v>0</v>
      </c>
      <c r="K121" s="224" t="s">
        <v>138</v>
      </c>
      <c r="L121" s="42"/>
      <c r="M121" s="229" t="s">
        <v>21</v>
      </c>
      <c r="N121" s="230" t="s">
        <v>44</v>
      </c>
      <c r="O121" s="82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0" t="s">
        <v>143</v>
      </c>
      <c r="AT121" s="220" t="s">
        <v>148</v>
      </c>
      <c r="AU121" s="220" t="s">
        <v>82</v>
      </c>
      <c r="AY121" s="15" t="s">
        <v>133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5" t="s">
        <v>80</v>
      </c>
      <c r="BK121" s="221">
        <f>ROUND(I121*H121,2)</f>
        <v>0</v>
      </c>
      <c r="BL121" s="15" t="s">
        <v>143</v>
      </c>
      <c r="BM121" s="220" t="s">
        <v>225</v>
      </c>
    </row>
    <row r="122" s="2" customFormat="1" ht="24.15" customHeight="1">
      <c r="A122" s="36"/>
      <c r="B122" s="37"/>
      <c r="C122" s="208" t="s">
        <v>185</v>
      </c>
      <c r="D122" s="208" t="s">
        <v>134</v>
      </c>
      <c r="E122" s="209" t="s">
        <v>226</v>
      </c>
      <c r="F122" s="210" t="s">
        <v>227</v>
      </c>
      <c r="G122" s="211" t="s">
        <v>142</v>
      </c>
      <c r="H122" s="212">
        <v>2</v>
      </c>
      <c r="I122" s="213"/>
      <c r="J122" s="214">
        <f>ROUND(I122*H122,2)</f>
        <v>0</v>
      </c>
      <c r="K122" s="210" t="s">
        <v>138</v>
      </c>
      <c r="L122" s="215"/>
      <c r="M122" s="216" t="s">
        <v>21</v>
      </c>
      <c r="N122" s="217" t="s">
        <v>44</v>
      </c>
      <c r="O122" s="82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0" t="s">
        <v>139</v>
      </c>
      <c r="AT122" s="220" t="s">
        <v>134</v>
      </c>
      <c r="AU122" s="220" t="s">
        <v>82</v>
      </c>
      <c r="AY122" s="15" t="s">
        <v>133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5" t="s">
        <v>80</v>
      </c>
      <c r="BK122" s="221">
        <f>ROUND(I122*H122,2)</f>
        <v>0</v>
      </c>
      <c r="BL122" s="15" t="s">
        <v>139</v>
      </c>
      <c r="BM122" s="220" t="s">
        <v>228</v>
      </c>
    </row>
    <row r="123" s="2" customFormat="1" ht="24.15" customHeight="1">
      <c r="A123" s="36"/>
      <c r="B123" s="37"/>
      <c r="C123" s="208" t="s">
        <v>229</v>
      </c>
      <c r="D123" s="208" t="s">
        <v>134</v>
      </c>
      <c r="E123" s="209" t="s">
        <v>230</v>
      </c>
      <c r="F123" s="210" t="s">
        <v>231</v>
      </c>
      <c r="G123" s="211" t="s">
        <v>142</v>
      </c>
      <c r="H123" s="212">
        <v>2</v>
      </c>
      <c r="I123" s="213"/>
      <c r="J123" s="214">
        <f>ROUND(I123*H123,2)</f>
        <v>0</v>
      </c>
      <c r="K123" s="210" t="s">
        <v>138</v>
      </c>
      <c r="L123" s="215"/>
      <c r="M123" s="216" t="s">
        <v>21</v>
      </c>
      <c r="N123" s="217" t="s">
        <v>44</v>
      </c>
      <c r="O123" s="82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0" t="s">
        <v>139</v>
      </c>
      <c r="AT123" s="220" t="s">
        <v>134</v>
      </c>
      <c r="AU123" s="220" t="s">
        <v>82</v>
      </c>
      <c r="AY123" s="15" t="s">
        <v>133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5" t="s">
        <v>80</v>
      </c>
      <c r="BK123" s="221">
        <f>ROUND(I123*H123,2)</f>
        <v>0</v>
      </c>
      <c r="BL123" s="15" t="s">
        <v>139</v>
      </c>
      <c r="BM123" s="220" t="s">
        <v>232</v>
      </c>
    </row>
    <row r="124" s="2" customFormat="1" ht="37.8" customHeight="1">
      <c r="A124" s="36"/>
      <c r="B124" s="37"/>
      <c r="C124" s="222" t="s">
        <v>188</v>
      </c>
      <c r="D124" s="222" t="s">
        <v>148</v>
      </c>
      <c r="E124" s="223" t="s">
        <v>233</v>
      </c>
      <c r="F124" s="224" t="s">
        <v>234</v>
      </c>
      <c r="G124" s="225" t="s">
        <v>142</v>
      </c>
      <c r="H124" s="226">
        <v>4</v>
      </c>
      <c r="I124" s="227"/>
      <c r="J124" s="228">
        <f>ROUND(I124*H124,2)</f>
        <v>0</v>
      </c>
      <c r="K124" s="224" t="s">
        <v>138</v>
      </c>
      <c r="L124" s="42"/>
      <c r="M124" s="229" t="s">
        <v>21</v>
      </c>
      <c r="N124" s="230" t="s">
        <v>44</v>
      </c>
      <c r="O124" s="82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0" t="s">
        <v>143</v>
      </c>
      <c r="AT124" s="220" t="s">
        <v>148</v>
      </c>
      <c r="AU124" s="220" t="s">
        <v>82</v>
      </c>
      <c r="AY124" s="15" t="s">
        <v>133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5" t="s">
        <v>80</v>
      </c>
      <c r="BK124" s="221">
        <f>ROUND(I124*H124,2)</f>
        <v>0</v>
      </c>
      <c r="BL124" s="15" t="s">
        <v>143</v>
      </c>
      <c r="BM124" s="220" t="s">
        <v>235</v>
      </c>
    </row>
    <row r="125" s="2" customFormat="1" ht="24.15" customHeight="1">
      <c r="A125" s="36"/>
      <c r="B125" s="37"/>
      <c r="C125" s="222" t="s">
        <v>236</v>
      </c>
      <c r="D125" s="222" t="s">
        <v>148</v>
      </c>
      <c r="E125" s="223" t="s">
        <v>237</v>
      </c>
      <c r="F125" s="224" t="s">
        <v>238</v>
      </c>
      <c r="G125" s="225" t="s">
        <v>142</v>
      </c>
      <c r="H125" s="226">
        <v>2</v>
      </c>
      <c r="I125" s="227"/>
      <c r="J125" s="228">
        <f>ROUND(I125*H125,2)</f>
        <v>0</v>
      </c>
      <c r="K125" s="224" t="s">
        <v>138</v>
      </c>
      <c r="L125" s="42"/>
      <c r="M125" s="229" t="s">
        <v>21</v>
      </c>
      <c r="N125" s="230" t="s">
        <v>44</v>
      </c>
      <c r="O125" s="82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0" t="s">
        <v>143</v>
      </c>
      <c r="AT125" s="220" t="s">
        <v>148</v>
      </c>
      <c r="AU125" s="220" t="s">
        <v>82</v>
      </c>
      <c r="AY125" s="15" t="s">
        <v>133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5" t="s">
        <v>80</v>
      </c>
      <c r="BK125" s="221">
        <f>ROUND(I125*H125,2)</f>
        <v>0</v>
      </c>
      <c r="BL125" s="15" t="s">
        <v>143</v>
      </c>
      <c r="BM125" s="220" t="s">
        <v>239</v>
      </c>
    </row>
    <row r="126" s="2" customFormat="1" ht="16.5" customHeight="1">
      <c r="A126" s="36"/>
      <c r="B126" s="37"/>
      <c r="C126" s="222" t="s">
        <v>191</v>
      </c>
      <c r="D126" s="222" t="s">
        <v>148</v>
      </c>
      <c r="E126" s="223" t="s">
        <v>240</v>
      </c>
      <c r="F126" s="224" t="s">
        <v>241</v>
      </c>
      <c r="G126" s="225" t="s">
        <v>142</v>
      </c>
      <c r="H126" s="226">
        <v>2</v>
      </c>
      <c r="I126" s="227"/>
      <c r="J126" s="228">
        <f>ROUND(I126*H126,2)</f>
        <v>0</v>
      </c>
      <c r="K126" s="224" t="s">
        <v>138</v>
      </c>
      <c r="L126" s="42"/>
      <c r="M126" s="229" t="s">
        <v>21</v>
      </c>
      <c r="N126" s="230" t="s">
        <v>44</v>
      </c>
      <c r="O126" s="82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0" t="s">
        <v>143</v>
      </c>
      <c r="AT126" s="220" t="s">
        <v>148</v>
      </c>
      <c r="AU126" s="220" t="s">
        <v>82</v>
      </c>
      <c r="AY126" s="15" t="s">
        <v>133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5" t="s">
        <v>80</v>
      </c>
      <c r="BK126" s="221">
        <f>ROUND(I126*H126,2)</f>
        <v>0</v>
      </c>
      <c r="BL126" s="15" t="s">
        <v>143</v>
      </c>
      <c r="BM126" s="220" t="s">
        <v>242</v>
      </c>
    </row>
    <row r="127" s="2" customFormat="1" ht="24.15" customHeight="1">
      <c r="A127" s="36"/>
      <c r="B127" s="37"/>
      <c r="C127" s="208" t="s">
        <v>243</v>
      </c>
      <c r="D127" s="208" t="s">
        <v>134</v>
      </c>
      <c r="E127" s="209" t="s">
        <v>244</v>
      </c>
      <c r="F127" s="210" t="s">
        <v>245</v>
      </c>
      <c r="G127" s="211" t="s">
        <v>142</v>
      </c>
      <c r="H127" s="212">
        <v>10</v>
      </c>
      <c r="I127" s="213"/>
      <c r="J127" s="214">
        <f>ROUND(I127*H127,2)</f>
        <v>0</v>
      </c>
      <c r="K127" s="210" t="s">
        <v>138</v>
      </c>
      <c r="L127" s="215"/>
      <c r="M127" s="216" t="s">
        <v>21</v>
      </c>
      <c r="N127" s="217" t="s">
        <v>44</v>
      </c>
      <c r="O127" s="82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0" t="s">
        <v>139</v>
      </c>
      <c r="AT127" s="220" t="s">
        <v>134</v>
      </c>
      <c r="AU127" s="220" t="s">
        <v>82</v>
      </c>
      <c r="AY127" s="15" t="s">
        <v>133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5" t="s">
        <v>80</v>
      </c>
      <c r="BK127" s="221">
        <f>ROUND(I127*H127,2)</f>
        <v>0</v>
      </c>
      <c r="BL127" s="15" t="s">
        <v>139</v>
      </c>
      <c r="BM127" s="220" t="s">
        <v>246</v>
      </c>
    </row>
    <row r="128" s="2" customFormat="1" ht="16.5" customHeight="1">
      <c r="A128" s="36"/>
      <c r="B128" s="37"/>
      <c r="C128" s="222" t="s">
        <v>194</v>
      </c>
      <c r="D128" s="222" t="s">
        <v>148</v>
      </c>
      <c r="E128" s="223" t="s">
        <v>247</v>
      </c>
      <c r="F128" s="224" t="s">
        <v>248</v>
      </c>
      <c r="G128" s="225" t="s">
        <v>142</v>
      </c>
      <c r="H128" s="226">
        <v>10</v>
      </c>
      <c r="I128" s="227"/>
      <c r="J128" s="228">
        <f>ROUND(I128*H128,2)</f>
        <v>0</v>
      </c>
      <c r="K128" s="224" t="s">
        <v>138</v>
      </c>
      <c r="L128" s="42"/>
      <c r="M128" s="229" t="s">
        <v>21</v>
      </c>
      <c r="N128" s="230" t="s">
        <v>44</v>
      </c>
      <c r="O128" s="82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0" t="s">
        <v>143</v>
      </c>
      <c r="AT128" s="220" t="s">
        <v>148</v>
      </c>
      <c r="AU128" s="220" t="s">
        <v>82</v>
      </c>
      <c r="AY128" s="15" t="s">
        <v>133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5" t="s">
        <v>80</v>
      </c>
      <c r="BK128" s="221">
        <f>ROUND(I128*H128,2)</f>
        <v>0</v>
      </c>
      <c r="BL128" s="15" t="s">
        <v>143</v>
      </c>
      <c r="BM128" s="220" t="s">
        <v>249</v>
      </c>
    </row>
    <row r="129" s="12" customFormat="1" ht="22.8" customHeight="1">
      <c r="A129" s="12"/>
      <c r="B129" s="194"/>
      <c r="C129" s="195"/>
      <c r="D129" s="196" t="s">
        <v>72</v>
      </c>
      <c r="E129" s="231" t="s">
        <v>250</v>
      </c>
      <c r="F129" s="231" t="s">
        <v>251</v>
      </c>
      <c r="G129" s="195"/>
      <c r="H129" s="195"/>
      <c r="I129" s="198"/>
      <c r="J129" s="232">
        <f>BK129</f>
        <v>0</v>
      </c>
      <c r="K129" s="195"/>
      <c r="L129" s="200"/>
      <c r="M129" s="201"/>
      <c r="N129" s="202"/>
      <c r="O129" s="202"/>
      <c r="P129" s="203">
        <f>SUM(P130:P133)</f>
        <v>0</v>
      </c>
      <c r="Q129" s="202"/>
      <c r="R129" s="203">
        <f>SUM(R130:R133)</f>
        <v>0</v>
      </c>
      <c r="S129" s="202"/>
      <c r="T129" s="204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5" t="s">
        <v>80</v>
      </c>
      <c r="AT129" s="206" t="s">
        <v>72</v>
      </c>
      <c r="AU129" s="206" t="s">
        <v>80</v>
      </c>
      <c r="AY129" s="205" t="s">
        <v>133</v>
      </c>
      <c r="BK129" s="207">
        <f>SUM(BK130:BK133)</f>
        <v>0</v>
      </c>
    </row>
    <row r="130" s="2" customFormat="1" ht="49.05" customHeight="1">
      <c r="A130" s="36"/>
      <c r="B130" s="37"/>
      <c r="C130" s="208" t="s">
        <v>252</v>
      </c>
      <c r="D130" s="208" t="s">
        <v>134</v>
      </c>
      <c r="E130" s="209" t="s">
        <v>253</v>
      </c>
      <c r="F130" s="210" t="s">
        <v>254</v>
      </c>
      <c r="G130" s="211" t="s">
        <v>142</v>
      </c>
      <c r="H130" s="212">
        <v>8</v>
      </c>
      <c r="I130" s="213"/>
      <c r="J130" s="214">
        <f>ROUND(I130*H130,2)</f>
        <v>0</v>
      </c>
      <c r="K130" s="210" t="s">
        <v>138</v>
      </c>
      <c r="L130" s="215"/>
      <c r="M130" s="216" t="s">
        <v>21</v>
      </c>
      <c r="N130" s="217" t="s">
        <v>44</v>
      </c>
      <c r="O130" s="82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0" t="s">
        <v>139</v>
      </c>
      <c r="AT130" s="220" t="s">
        <v>134</v>
      </c>
      <c r="AU130" s="220" t="s">
        <v>82</v>
      </c>
      <c r="AY130" s="15" t="s">
        <v>133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5" t="s">
        <v>80</v>
      </c>
      <c r="BK130" s="221">
        <f>ROUND(I130*H130,2)</f>
        <v>0</v>
      </c>
      <c r="BL130" s="15" t="s">
        <v>139</v>
      </c>
      <c r="BM130" s="220" t="s">
        <v>255</v>
      </c>
    </row>
    <row r="131" s="2" customFormat="1" ht="66.75" customHeight="1">
      <c r="A131" s="36"/>
      <c r="B131" s="37"/>
      <c r="C131" s="222" t="s">
        <v>198</v>
      </c>
      <c r="D131" s="222" t="s">
        <v>148</v>
      </c>
      <c r="E131" s="223" t="s">
        <v>256</v>
      </c>
      <c r="F131" s="224" t="s">
        <v>257</v>
      </c>
      <c r="G131" s="225" t="s">
        <v>142</v>
      </c>
      <c r="H131" s="226">
        <v>8</v>
      </c>
      <c r="I131" s="227"/>
      <c r="J131" s="228">
        <f>ROUND(I131*H131,2)</f>
        <v>0</v>
      </c>
      <c r="K131" s="224" t="s">
        <v>138</v>
      </c>
      <c r="L131" s="42"/>
      <c r="M131" s="229" t="s">
        <v>21</v>
      </c>
      <c r="N131" s="230" t="s">
        <v>44</v>
      </c>
      <c r="O131" s="82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0" t="s">
        <v>143</v>
      </c>
      <c r="AT131" s="220" t="s">
        <v>148</v>
      </c>
      <c r="AU131" s="220" t="s">
        <v>82</v>
      </c>
      <c r="AY131" s="15" t="s">
        <v>133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5" t="s">
        <v>80</v>
      </c>
      <c r="BK131" s="221">
        <f>ROUND(I131*H131,2)</f>
        <v>0</v>
      </c>
      <c r="BL131" s="15" t="s">
        <v>143</v>
      </c>
      <c r="BM131" s="220" t="s">
        <v>258</v>
      </c>
    </row>
    <row r="132" s="2" customFormat="1" ht="21.75" customHeight="1">
      <c r="A132" s="36"/>
      <c r="B132" s="37"/>
      <c r="C132" s="222" t="s">
        <v>259</v>
      </c>
      <c r="D132" s="222" t="s">
        <v>148</v>
      </c>
      <c r="E132" s="223" t="s">
        <v>260</v>
      </c>
      <c r="F132" s="224" t="s">
        <v>261</v>
      </c>
      <c r="G132" s="225" t="s">
        <v>142</v>
      </c>
      <c r="H132" s="226">
        <v>40</v>
      </c>
      <c r="I132" s="227"/>
      <c r="J132" s="228">
        <f>ROUND(I132*H132,2)</f>
        <v>0</v>
      </c>
      <c r="K132" s="224" t="s">
        <v>138</v>
      </c>
      <c r="L132" s="42"/>
      <c r="M132" s="229" t="s">
        <v>21</v>
      </c>
      <c r="N132" s="230" t="s">
        <v>44</v>
      </c>
      <c r="O132" s="82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0" t="s">
        <v>143</v>
      </c>
      <c r="AT132" s="220" t="s">
        <v>148</v>
      </c>
      <c r="AU132" s="220" t="s">
        <v>82</v>
      </c>
      <c r="AY132" s="15" t="s">
        <v>133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5" t="s">
        <v>80</v>
      </c>
      <c r="BK132" s="221">
        <f>ROUND(I132*H132,2)</f>
        <v>0</v>
      </c>
      <c r="BL132" s="15" t="s">
        <v>143</v>
      </c>
      <c r="BM132" s="220" t="s">
        <v>262</v>
      </c>
    </row>
    <row r="133" s="2" customFormat="1" ht="24.15" customHeight="1">
      <c r="A133" s="36"/>
      <c r="B133" s="37"/>
      <c r="C133" s="222" t="s">
        <v>201</v>
      </c>
      <c r="D133" s="222" t="s">
        <v>148</v>
      </c>
      <c r="E133" s="223" t="s">
        <v>263</v>
      </c>
      <c r="F133" s="224" t="s">
        <v>264</v>
      </c>
      <c r="G133" s="225" t="s">
        <v>142</v>
      </c>
      <c r="H133" s="226">
        <v>4</v>
      </c>
      <c r="I133" s="227"/>
      <c r="J133" s="228">
        <f>ROUND(I133*H133,2)</f>
        <v>0</v>
      </c>
      <c r="K133" s="224" t="s">
        <v>138</v>
      </c>
      <c r="L133" s="42"/>
      <c r="M133" s="229" t="s">
        <v>21</v>
      </c>
      <c r="N133" s="230" t="s">
        <v>44</v>
      </c>
      <c r="O133" s="82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0" t="s">
        <v>143</v>
      </c>
      <c r="AT133" s="220" t="s">
        <v>148</v>
      </c>
      <c r="AU133" s="220" t="s">
        <v>82</v>
      </c>
      <c r="AY133" s="15" t="s">
        <v>133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5" t="s">
        <v>80</v>
      </c>
      <c r="BK133" s="221">
        <f>ROUND(I133*H133,2)</f>
        <v>0</v>
      </c>
      <c r="BL133" s="15" t="s">
        <v>143</v>
      </c>
      <c r="BM133" s="220" t="s">
        <v>265</v>
      </c>
    </row>
    <row r="134" s="12" customFormat="1" ht="22.8" customHeight="1">
      <c r="A134" s="12"/>
      <c r="B134" s="194"/>
      <c r="C134" s="195"/>
      <c r="D134" s="196" t="s">
        <v>72</v>
      </c>
      <c r="E134" s="231" t="s">
        <v>266</v>
      </c>
      <c r="F134" s="231" t="s">
        <v>267</v>
      </c>
      <c r="G134" s="195"/>
      <c r="H134" s="195"/>
      <c r="I134" s="198"/>
      <c r="J134" s="232">
        <f>BK134</f>
        <v>0</v>
      </c>
      <c r="K134" s="195"/>
      <c r="L134" s="200"/>
      <c r="M134" s="201"/>
      <c r="N134" s="202"/>
      <c r="O134" s="202"/>
      <c r="P134" s="203">
        <f>SUM(P135:P138)</f>
        <v>0</v>
      </c>
      <c r="Q134" s="202"/>
      <c r="R134" s="203">
        <f>SUM(R135:R138)</f>
        <v>0</v>
      </c>
      <c r="S134" s="202"/>
      <c r="T134" s="204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5" t="s">
        <v>80</v>
      </c>
      <c r="AT134" s="206" t="s">
        <v>72</v>
      </c>
      <c r="AU134" s="206" t="s">
        <v>80</v>
      </c>
      <c r="AY134" s="205" t="s">
        <v>133</v>
      </c>
      <c r="BK134" s="207">
        <f>SUM(BK135:BK138)</f>
        <v>0</v>
      </c>
    </row>
    <row r="135" s="2" customFormat="1" ht="21.75" customHeight="1">
      <c r="A135" s="36"/>
      <c r="B135" s="37"/>
      <c r="C135" s="208" t="s">
        <v>268</v>
      </c>
      <c r="D135" s="208" t="s">
        <v>134</v>
      </c>
      <c r="E135" s="209" t="s">
        <v>269</v>
      </c>
      <c r="F135" s="210" t="s">
        <v>270</v>
      </c>
      <c r="G135" s="211" t="s">
        <v>142</v>
      </c>
      <c r="H135" s="212">
        <v>4</v>
      </c>
      <c r="I135" s="213"/>
      <c r="J135" s="214">
        <f>ROUND(I135*H135,2)</f>
        <v>0</v>
      </c>
      <c r="K135" s="210" t="s">
        <v>138</v>
      </c>
      <c r="L135" s="215"/>
      <c r="M135" s="216" t="s">
        <v>21</v>
      </c>
      <c r="N135" s="217" t="s">
        <v>44</v>
      </c>
      <c r="O135" s="82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0" t="s">
        <v>139</v>
      </c>
      <c r="AT135" s="220" t="s">
        <v>134</v>
      </c>
      <c r="AU135" s="220" t="s">
        <v>82</v>
      </c>
      <c r="AY135" s="15" t="s">
        <v>133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5" t="s">
        <v>80</v>
      </c>
      <c r="BK135" s="221">
        <f>ROUND(I135*H135,2)</f>
        <v>0</v>
      </c>
      <c r="BL135" s="15" t="s">
        <v>139</v>
      </c>
      <c r="BM135" s="220" t="s">
        <v>271</v>
      </c>
    </row>
    <row r="136" s="2" customFormat="1" ht="16.5" customHeight="1">
      <c r="A136" s="36"/>
      <c r="B136" s="37"/>
      <c r="C136" s="208" t="s">
        <v>205</v>
      </c>
      <c r="D136" s="208" t="s">
        <v>134</v>
      </c>
      <c r="E136" s="209" t="s">
        <v>272</v>
      </c>
      <c r="F136" s="210" t="s">
        <v>273</v>
      </c>
      <c r="G136" s="211" t="s">
        <v>142</v>
      </c>
      <c r="H136" s="212">
        <v>6</v>
      </c>
      <c r="I136" s="213"/>
      <c r="J136" s="214">
        <f>ROUND(I136*H136,2)</f>
        <v>0</v>
      </c>
      <c r="K136" s="210" t="s">
        <v>138</v>
      </c>
      <c r="L136" s="215"/>
      <c r="M136" s="216" t="s">
        <v>21</v>
      </c>
      <c r="N136" s="217" t="s">
        <v>44</v>
      </c>
      <c r="O136" s="82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0" t="s">
        <v>139</v>
      </c>
      <c r="AT136" s="220" t="s">
        <v>134</v>
      </c>
      <c r="AU136" s="220" t="s">
        <v>82</v>
      </c>
      <c r="AY136" s="15" t="s">
        <v>133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5" t="s">
        <v>80</v>
      </c>
      <c r="BK136" s="221">
        <f>ROUND(I136*H136,2)</f>
        <v>0</v>
      </c>
      <c r="BL136" s="15" t="s">
        <v>139</v>
      </c>
      <c r="BM136" s="220" t="s">
        <v>274</v>
      </c>
    </row>
    <row r="137" s="2" customFormat="1" ht="24.15" customHeight="1">
      <c r="A137" s="36"/>
      <c r="B137" s="37"/>
      <c r="C137" s="222" t="s">
        <v>275</v>
      </c>
      <c r="D137" s="222" t="s">
        <v>148</v>
      </c>
      <c r="E137" s="223" t="s">
        <v>276</v>
      </c>
      <c r="F137" s="224" t="s">
        <v>277</v>
      </c>
      <c r="G137" s="225" t="s">
        <v>142</v>
      </c>
      <c r="H137" s="226">
        <v>6</v>
      </c>
      <c r="I137" s="227"/>
      <c r="J137" s="228">
        <f>ROUND(I137*H137,2)</f>
        <v>0</v>
      </c>
      <c r="K137" s="224" t="s">
        <v>138</v>
      </c>
      <c r="L137" s="42"/>
      <c r="M137" s="229" t="s">
        <v>21</v>
      </c>
      <c r="N137" s="230" t="s">
        <v>44</v>
      </c>
      <c r="O137" s="82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0" t="s">
        <v>143</v>
      </c>
      <c r="AT137" s="220" t="s">
        <v>148</v>
      </c>
      <c r="AU137" s="220" t="s">
        <v>82</v>
      </c>
      <c r="AY137" s="15" t="s">
        <v>133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5" t="s">
        <v>80</v>
      </c>
      <c r="BK137" s="221">
        <f>ROUND(I137*H137,2)</f>
        <v>0</v>
      </c>
      <c r="BL137" s="15" t="s">
        <v>143</v>
      </c>
      <c r="BM137" s="220" t="s">
        <v>278</v>
      </c>
    </row>
    <row r="138" s="2" customFormat="1" ht="33" customHeight="1">
      <c r="A138" s="36"/>
      <c r="B138" s="37"/>
      <c r="C138" s="222" t="s">
        <v>208</v>
      </c>
      <c r="D138" s="222" t="s">
        <v>148</v>
      </c>
      <c r="E138" s="223" t="s">
        <v>279</v>
      </c>
      <c r="F138" s="224" t="s">
        <v>280</v>
      </c>
      <c r="G138" s="225" t="s">
        <v>142</v>
      </c>
      <c r="H138" s="226">
        <v>6</v>
      </c>
      <c r="I138" s="227"/>
      <c r="J138" s="228">
        <f>ROUND(I138*H138,2)</f>
        <v>0</v>
      </c>
      <c r="K138" s="224" t="s">
        <v>138</v>
      </c>
      <c r="L138" s="42"/>
      <c r="M138" s="229" t="s">
        <v>21</v>
      </c>
      <c r="N138" s="230" t="s">
        <v>44</v>
      </c>
      <c r="O138" s="82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0" t="s">
        <v>143</v>
      </c>
      <c r="AT138" s="220" t="s">
        <v>148</v>
      </c>
      <c r="AU138" s="220" t="s">
        <v>82</v>
      </c>
      <c r="AY138" s="15" t="s">
        <v>133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5" t="s">
        <v>80</v>
      </c>
      <c r="BK138" s="221">
        <f>ROUND(I138*H138,2)</f>
        <v>0</v>
      </c>
      <c r="BL138" s="15" t="s">
        <v>143</v>
      </c>
      <c r="BM138" s="220" t="s">
        <v>281</v>
      </c>
    </row>
    <row r="139" s="12" customFormat="1" ht="22.8" customHeight="1">
      <c r="A139" s="12"/>
      <c r="B139" s="194"/>
      <c r="C139" s="195"/>
      <c r="D139" s="196" t="s">
        <v>72</v>
      </c>
      <c r="E139" s="231" t="s">
        <v>282</v>
      </c>
      <c r="F139" s="231" t="s">
        <v>283</v>
      </c>
      <c r="G139" s="195"/>
      <c r="H139" s="195"/>
      <c r="I139" s="198"/>
      <c r="J139" s="232">
        <f>BK139</f>
        <v>0</v>
      </c>
      <c r="K139" s="195"/>
      <c r="L139" s="200"/>
      <c r="M139" s="201"/>
      <c r="N139" s="202"/>
      <c r="O139" s="202"/>
      <c r="P139" s="203">
        <f>SUM(P140:P150)</f>
        <v>0</v>
      </c>
      <c r="Q139" s="202"/>
      <c r="R139" s="203">
        <f>SUM(R140:R150)</f>
        <v>0</v>
      </c>
      <c r="S139" s="202"/>
      <c r="T139" s="204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5" t="s">
        <v>80</v>
      </c>
      <c r="AT139" s="206" t="s">
        <v>72</v>
      </c>
      <c r="AU139" s="206" t="s">
        <v>80</v>
      </c>
      <c r="AY139" s="205" t="s">
        <v>133</v>
      </c>
      <c r="BK139" s="207">
        <f>SUM(BK140:BK150)</f>
        <v>0</v>
      </c>
    </row>
    <row r="140" s="2" customFormat="1" ht="24.15" customHeight="1">
      <c r="A140" s="36"/>
      <c r="B140" s="37"/>
      <c r="C140" s="208" t="s">
        <v>284</v>
      </c>
      <c r="D140" s="208" t="s">
        <v>134</v>
      </c>
      <c r="E140" s="209" t="s">
        <v>285</v>
      </c>
      <c r="F140" s="210" t="s">
        <v>286</v>
      </c>
      <c r="G140" s="211" t="s">
        <v>142</v>
      </c>
      <c r="H140" s="212">
        <v>1</v>
      </c>
      <c r="I140" s="213"/>
      <c r="J140" s="214">
        <f>ROUND(I140*H140,2)</f>
        <v>0</v>
      </c>
      <c r="K140" s="210" t="s">
        <v>138</v>
      </c>
      <c r="L140" s="215"/>
      <c r="M140" s="216" t="s">
        <v>21</v>
      </c>
      <c r="N140" s="217" t="s">
        <v>44</v>
      </c>
      <c r="O140" s="82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0" t="s">
        <v>139</v>
      </c>
      <c r="AT140" s="220" t="s">
        <v>134</v>
      </c>
      <c r="AU140" s="220" t="s">
        <v>82</v>
      </c>
      <c r="AY140" s="15" t="s">
        <v>133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5" t="s">
        <v>80</v>
      </c>
      <c r="BK140" s="221">
        <f>ROUND(I140*H140,2)</f>
        <v>0</v>
      </c>
      <c r="BL140" s="15" t="s">
        <v>139</v>
      </c>
      <c r="BM140" s="220" t="s">
        <v>287</v>
      </c>
    </row>
    <row r="141" s="2" customFormat="1" ht="21.75" customHeight="1">
      <c r="A141" s="36"/>
      <c r="B141" s="37"/>
      <c r="C141" s="208" t="s">
        <v>211</v>
      </c>
      <c r="D141" s="208" t="s">
        <v>134</v>
      </c>
      <c r="E141" s="209" t="s">
        <v>288</v>
      </c>
      <c r="F141" s="210" t="s">
        <v>289</v>
      </c>
      <c r="G141" s="211" t="s">
        <v>142</v>
      </c>
      <c r="H141" s="212">
        <v>1</v>
      </c>
      <c r="I141" s="213"/>
      <c r="J141" s="214">
        <f>ROUND(I141*H141,2)</f>
        <v>0</v>
      </c>
      <c r="K141" s="210" t="s">
        <v>138</v>
      </c>
      <c r="L141" s="215"/>
      <c r="M141" s="216" t="s">
        <v>21</v>
      </c>
      <c r="N141" s="217" t="s">
        <v>44</v>
      </c>
      <c r="O141" s="82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0" t="s">
        <v>139</v>
      </c>
      <c r="AT141" s="220" t="s">
        <v>134</v>
      </c>
      <c r="AU141" s="220" t="s">
        <v>82</v>
      </c>
      <c r="AY141" s="15" t="s">
        <v>133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5" t="s">
        <v>80</v>
      </c>
      <c r="BK141" s="221">
        <f>ROUND(I141*H141,2)</f>
        <v>0</v>
      </c>
      <c r="BL141" s="15" t="s">
        <v>139</v>
      </c>
      <c r="BM141" s="220" t="s">
        <v>290</v>
      </c>
    </row>
    <row r="142" s="2" customFormat="1" ht="24.15" customHeight="1">
      <c r="A142" s="36"/>
      <c r="B142" s="37"/>
      <c r="C142" s="208" t="s">
        <v>291</v>
      </c>
      <c r="D142" s="208" t="s">
        <v>134</v>
      </c>
      <c r="E142" s="209" t="s">
        <v>292</v>
      </c>
      <c r="F142" s="210" t="s">
        <v>293</v>
      </c>
      <c r="G142" s="211" t="s">
        <v>142</v>
      </c>
      <c r="H142" s="212">
        <v>1</v>
      </c>
      <c r="I142" s="213"/>
      <c r="J142" s="214">
        <f>ROUND(I142*H142,2)</f>
        <v>0</v>
      </c>
      <c r="K142" s="210" t="s">
        <v>138</v>
      </c>
      <c r="L142" s="215"/>
      <c r="M142" s="216" t="s">
        <v>21</v>
      </c>
      <c r="N142" s="217" t="s">
        <v>44</v>
      </c>
      <c r="O142" s="82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0" t="s">
        <v>139</v>
      </c>
      <c r="AT142" s="220" t="s">
        <v>134</v>
      </c>
      <c r="AU142" s="220" t="s">
        <v>82</v>
      </c>
      <c r="AY142" s="15" t="s">
        <v>133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5" t="s">
        <v>80</v>
      </c>
      <c r="BK142" s="221">
        <f>ROUND(I142*H142,2)</f>
        <v>0</v>
      </c>
      <c r="BL142" s="15" t="s">
        <v>139</v>
      </c>
      <c r="BM142" s="220" t="s">
        <v>294</v>
      </c>
    </row>
    <row r="143" s="2" customFormat="1" ht="24.15" customHeight="1">
      <c r="A143" s="36"/>
      <c r="B143" s="37"/>
      <c r="C143" s="208" t="s">
        <v>214</v>
      </c>
      <c r="D143" s="208" t="s">
        <v>134</v>
      </c>
      <c r="E143" s="209" t="s">
        <v>295</v>
      </c>
      <c r="F143" s="210" t="s">
        <v>296</v>
      </c>
      <c r="G143" s="211" t="s">
        <v>142</v>
      </c>
      <c r="H143" s="212">
        <v>3</v>
      </c>
      <c r="I143" s="213"/>
      <c r="J143" s="214">
        <f>ROUND(I143*H143,2)</f>
        <v>0</v>
      </c>
      <c r="K143" s="210" t="s">
        <v>138</v>
      </c>
      <c r="L143" s="215"/>
      <c r="M143" s="216" t="s">
        <v>21</v>
      </c>
      <c r="N143" s="217" t="s">
        <v>44</v>
      </c>
      <c r="O143" s="82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0" t="s">
        <v>139</v>
      </c>
      <c r="AT143" s="220" t="s">
        <v>134</v>
      </c>
      <c r="AU143" s="220" t="s">
        <v>82</v>
      </c>
      <c r="AY143" s="15" t="s">
        <v>133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5" t="s">
        <v>80</v>
      </c>
      <c r="BK143" s="221">
        <f>ROUND(I143*H143,2)</f>
        <v>0</v>
      </c>
      <c r="BL143" s="15" t="s">
        <v>139</v>
      </c>
      <c r="BM143" s="220" t="s">
        <v>297</v>
      </c>
    </row>
    <row r="144" s="2" customFormat="1" ht="24.15" customHeight="1">
      <c r="A144" s="36"/>
      <c r="B144" s="37"/>
      <c r="C144" s="208" t="s">
        <v>298</v>
      </c>
      <c r="D144" s="208" t="s">
        <v>134</v>
      </c>
      <c r="E144" s="209" t="s">
        <v>299</v>
      </c>
      <c r="F144" s="210" t="s">
        <v>300</v>
      </c>
      <c r="G144" s="211" t="s">
        <v>142</v>
      </c>
      <c r="H144" s="212">
        <v>1</v>
      </c>
      <c r="I144" s="213"/>
      <c r="J144" s="214">
        <f>ROUND(I144*H144,2)</f>
        <v>0</v>
      </c>
      <c r="K144" s="210" t="s">
        <v>138</v>
      </c>
      <c r="L144" s="215"/>
      <c r="M144" s="216" t="s">
        <v>21</v>
      </c>
      <c r="N144" s="217" t="s">
        <v>44</v>
      </c>
      <c r="O144" s="82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0" t="s">
        <v>139</v>
      </c>
      <c r="AT144" s="220" t="s">
        <v>134</v>
      </c>
      <c r="AU144" s="220" t="s">
        <v>82</v>
      </c>
      <c r="AY144" s="15" t="s">
        <v>133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5" t="s">
        <v>80</v>
      </c>
      <c r="BK144" s="221">
        <f>ROUND(I144*H144,2)</f>
        <v>0</v>
      </c>
      <c r="BL144" s="15" t="s">
        <v>139</v>
      </c>
      <c r="BM144" s="220" t="s">
        <v>301</v>
      </c>
    </row>
    <row r="145" s="2" customFormat="1" ht="37.8" customHeight="1">
      <c r="A145" s="36"/>
      <c r="B145" s="37"/>
      <c r="C145" s="208" t="s">
        <v>218</v>
      </c>
      <c r="D145" s="208" t="s">
        <v>134</v>
      </c>
      <c r="E145" s="209" t="s">
        <v>302</v>
      </c>
      <c r="F145" s="210" t="s">
        <v>303</v>
      </c>
      <c r="G145" s="211" t="s">
        <v>142</v>
      </c>
      <c r="H145" s="212">
        <v>1</v>
      </c>
      <c r="I145" s="213"/>
      <c r="J145" s="214">
        <f>ROUND(I145*H145,2)</f>
        <v>0</v>
      </c>
      <c r="K145" s="210" t="s">
        <v>138</v>
      </c>
      <c r="L145" s="215"/>
      <c r="M145" s="216" t="s">
        <v>21</v>
      </c>
      <c r="N145" s="217" t="s">
        <v>44</v>
      </c>
      <c r="O145" s="82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0" t="s">
        <v>139</v>
      </c>
      <c r="AT145" s="220" t="s">
        <v>134</v>
      </c>
      <c r="AU145" s="220" t="s">
        <v>82</v>
      </c>
      <c r="AY145" s="15" t="s">
        <v>133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5" t="s">
        <v>80</v>
      </c>
      <c r="BK145" s="221">
        <f>ROUND(I145*H145,2)</f>
        <v>0</v>
      </c>
      <c r="BL145" s="15" t="s">
        <v>139</v>
      </c>
      <c r="BM145" s="220" t="s">
        <v>304</v>
      </c>
    </row>
    <row r="146" s="2" customFormat="1" ht="24.15" customHeight="1">
      <c r="A146" s="36"/>
      <c r="B146" s="37"/>
      <c r="C146" s="208" t="s">
        <v>305</v>
      </c>
      <c r="D146" s="208" t="s">
        <v>134</v>
      </c>
      <c r="E146" s="209" t="s">
        <v>306</v>
      </c>
      <c r="F146" s="210" t="s">
        <v>307</v>
      </c>
      <c r="G146" s="211" t="s">
        <v>142</v>
      </c>
      <c r="H146" s="212">
        <v>4</v>
      </c>
      <c r="I146" s="213"/>
      <c r="J146" s="214">
        <f>ROUND(I146*H146,2)</f>
        <v>0</v>
      </c>
      <c r="K146" s="210" t="s">
        <v>138</v>
      </c>
      <c r="L146" s="215"/>
      <c r="M146" s="216" t="s">
        <v>21</v>
      </c>
      <c r="N146" s="217" t="s">
        <v>44</v>
      </c>
      <c r="O146" s="82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0" t="s">
        <v>139</v>
      </c>
      <c r="AT146" s="220" t="s">
        <v>134</v>
      </c>
      <c r="AU146" s="220" t="s">
        <v>82</v>
      </c>
      <c r="AY146" s="15" t="s">
        <v>133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5" t="s">
        <v>80</v>
      </c>
      <c r="BK146" s="221">
        <f>ROUND(I146*H146,2)</f>
        <v>0</v>
      </c>
      <c r="BL146" s="15" t="s">
        <v>139</v>
      </c>
      <c r="BM146" s="220" t="s">
        <v>308</v>
      </c>
    </row>
    <row r="147" s="2" customFormat="1" ht="37.8" customHeight="1">
      <c r="A147" s="36"/>
      <c r="B147" s="37"/>
      <c r="C147" s="208" t="s">
        <v>221</v>
      </c>
      <c r="D147" s="208" t="s">
        <v>134</v>
      </c>
      <c r="E147" s="209" t="s">
        <v>309</v>
      </c>
      <c r="F147" s="210" t="s">
        <v>310</v>
      </c>
      <c r="G147" s="211" t="s">
        <v>142</v>
      </c>
      <c r="H147" s="212">
        <v>40</v>
      </c>
      <c r="I147" s="213"/>
      <c r="J147" s="214">
        <f>ROUND(I147*H147,2)</f>
        <v>0</v>
      </c>
      <c r="K147" s="210" t="s">
        <v>138</v>
      </c>
      <c r="L147" s="215"/>
      <c r="M147" s="216" t="s">
        <v>21</v>
      </c>
      <c r="N147" s="217" t="s">
        <v>44</v>
      </c>
      <c r="O147" s="82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0" t="s">
        <v>139</v>
      </c>
      <c r="AT147" s="220" t="s">
        <v>134</v>
      </c>
      <c r="AU147" s="220" t="s">
        <v>82</v>
      </c>
      <c r="AY147" s="15" t="s">
        <v>133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5" t="s">
        <v>80</v>
      </c>
      <c r="BK147" s="221">
        <f>ROUND(I147*H147,2)</f>
        <v>0</v>
      </c>
      <c r="BL147" s="15" t="s">
        <v>139</v>
      </c>
      <c r="BM147" s="220" t="s">
        <v>311</v>
      </c>
    </row>
    <row r="148" s="2" customFormat="1" ht="33" customHeight="1">
      <c r="A148" s="36"/>
      <c r="B148" s="37"/>
      <c r="C148" s="208" t="s">
        <v>312</v>
      </c>
      <c r="D148" s="208" t="s">
        <v>134</v>
      </c>
      <c r="E148" s="209" t="s">
        <v>313</v>
      </c>
      <c r="F148" s="210" t="s">
        <v>314</v>
      </c>
      <c r="G148" s="211" t="s">
        <v>142</v>
      </c>
      <c r="H148" s="212">
        <v>1</v>
      </c>
      <c r="I148" s="213"/>
      <c r="J148" s="214">
        <f>ROUND(I148*H148,2)</f>
        <v>0</v>
      </c>
      <c r="K148" s="210" t="s">
        <v>138</v>
      </c>
      <c r="L148" s="215"/>
      <c r="M148" s="216" t="s">
        <v>21</v>
      </c>
      <c r="N148" s="217" t="s">
        <v>44</v>
      </c>
      <c r="O148" s="82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0" t="s">
        <v>139</v>
      </c>
      <c r="AT148" s="220" t="s">
        <v>134</v>
      </c>
      <c r="AU148" s="220" t="s">
        <v>82</v>
      </c>
      <c r="AY148" s="15" t="s">
        <v>133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5" t="s">
        <v>80</v>
      </c>
      <c r="BK148" s="221">
        <f>ROUND(I148*H148,2)</f>
        <v>0</v>
      </c>
      <c r="BL148" s="15" t="s">
        <v>139</v>
      </c>
      <c r="BM148" s="220" t="s">
        <v>315</v>
      </c>
    </row>
    <row r="149" s="2" customFormat="1" ht="33" customHeight="1">
      <c r="A149" s="36"/>
      <c r="B149" s="37"/>
      <c r="C149" s="222" t="s">
        <v>225</v>
      </c>
      <c r="D149" s="222" t="s">
        <v>148</v>
      </c>
      <c r="E149" s="223" t="s">
        <v>316</v>
      </c>
      <c r="F149" s="224" t="s">
        <v>317</v>
      </c>
      <c r="G149" s="225" t="s">
        <v>142</v>
      </c>
      <c r="H149" s="226">
        <v>1</v>
      </c>
      <c r="I149" s="227"/>
      <c r="J149" s="228">
        <f>ROUND(I149*H149,2)</f>
        <v>0</v>
      </c>
      <c r="K149" s="224" t="s">
        <v>138</v>
      </c>
      <c r="L149" s="42"/>
      <c r="M149" s="229" t="s">
        <v>21</v>
      </c>
      <c r="N149" s="230" t="s">
        <v>44</v>
      </c>
      <c r="O149" s="82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0" t="s">
        <v>143</v>
      </c>
      <c r="AT149" s="220" t="s">
        <v>148</v>
      </c>
      <c r="AU149" s="220" t="s">
        <v>82</v>
      </c>
      <c r="AY149" s="15" t="s">
        <v>133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5" t="s">
        <v>80</v>
      </c>
      <c r="BK149" s="221">
        <f>ROUND(I149*H149,2)</f>
        <v>0</v>
      </c>
      <c r="BL149" s="15" t="s">
        <v>143</v>
      </c>
      <c r="BM149" s="220" t="s">
        <v>318</v>
      </c>
    </row>
    <row r="150" s="2" customFormat="1" ht="16.5" customHeight="1">
      <c r="A150" s="36"/>
      <c r="B150" s="37"/>
      <c r="C150" s="222" t="s">
        <v>319</v>
      </c>
      <c r="D150" s="222" t="s">
        <v>148</v>
      </c>
      <c r="E150" s="223" t="s">
        <v>320</v>
      </c>
      <c r="F150" s="224" t="s">
        <v>321</v>
      </c>
      <c r="G150" s="225" t="s">
        <v>142</v>
      </c>
      <c r="H150" s="226">
        <v>1</v>
      </c>
      <c r="I150" s="227"/>
      <c r="J150" s="228">
        <f>ROUND(I150*H150,2)</f>
        <v>0</v>
      </c>
      <c r="K150" s="224" t="s">
        <v>138</v>
      </c>
      <c r="L150" s="42"/>
      <c r="M150" s="229" t="s">
        <v>21</v>
      </c>
      <c r="N150" s="230" t="s">
        <v>44</v>
      </c>
      <c r="O150" s="82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0" t="s">
        <v>143</v>
      </c>
      <c r="AT150" s="220" t="s">
        <v>148</v>
      </c>
      <c r="AU150" s="220" t="s">
        <v>82</v>
      </c>
      <c r="AY150" s="15" t="s">
        <v>133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5" t="s">
        <v>80</v>
      </c>
      <c r="BK150" s="221">
        <f>ROUND(I150*H150,2)</f>
        <v>0</v>
      </c>
      <c r="BL150" s="15" t="s">
        <v>143</v>
      </c>
      <c r="BM150" s="220" t="s">
        <v>322</v>
      </c>
    </row>
    <row r="151" s="12" customFormat="1" ht="22.8" customHeight="1">
      <c r="A151" s="12"/>
      <c r="B151" s="194"/>
      <c r="C151" s="195"/>
      <c r="D151" s="196" t="s">
        <v>72</v>
      </c>
      <c r="E151" s="231" t="s">
        <v>323</v>
      </c>
      <c r="F151" s="231" t="s">
        <v>324</v>
      </c>
      <c r="G151" s="195"/>
      <c r="H151" s="195"/>
      <c r="I151" s="198"/>
      <c r="J151" s="232">
        <f>BK151</f>
        <v>0</v>
      </c>
      <c r="K151" s="195"/>
      <c r="L151" s="200"/>
      <c r="M151" s="201"/>
      <c r="N151" s="202"/>
      <c r="O151" s="202"/>
      <c r="P151" s="203">
        <f>SUM(P152:P160)</f>
        <v>0</v>
      </c>
      <c r="Q151" s="202"/>
      <c r="R151" s="203">
        <f>SUM(R152:R160)</f>
        <v>0</v>
      </c>
      <c r="S151" s="202"/>
      <c r="T151" s="204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5" t="s">
        <v>80</v>
      </c>
      <c r="AT151" s="206" t="s">
        <v>72</v>
      </c>
      <c r="AU151" s="206" t="s">
        <v>80</v>
      </c>
      <c r="AY151" s="205" t="s">
        <v>133</v>
      </c>
      <c r="BK151" s="207">
        <f>SUM(BK152:BK160)</f>
        <v>0</v>
      </c>
    </row>
    <row r="152" s="2" customFormat="1" ht="24.15" customHeight="1">
      <c r="A152" s="36"/>
      <c r="B152" s="37"/>
      <c r="C152" s="208" t="s">
        <v>228</v>
      </c>
      <c r="D152" s="208" t="s">
        <v>134</v>
      </c>
      <c r="E152" s="209" t="s">
        <v>325</v>
      </c>
      <c r="F152" s="210" t="s">
        <v>326</v>
      </c>
      <c r="G152" s="211" t="s">
        <v>142</v>
      </c>
      <c r="H152" s="212">
        <v>1</v>
      </c>
      <c r="I152" s="213"/>
      <c r="J152" s="214">
        <f>ROUND(I152*H152,2)</f>
        <v>0</v>
      </c>
      <c r="K152" s="210" t="s">
        <v>138</v>
      </c>
      <c r="L152" s="215"/>
      <c r="M152" s="216" t="s">
        <v>21</v>
      </c>
      <c r="N152" s="217" t="s">
        <v>44</v>
      </c>
      <c r="O152" s="82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0" t="s">
        <v>139</v>
      </c>
      <c r="AT152" s="220" t="s">
        <v>134</v>
      </c>
      <c r="AU152" s="220" t="s">
        <v>82</v>
      </c>
      <c r="AY152" s="15" t="s">
        <v>133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5" t="s">
        <v>80</v>
      </c>
      <c r="BK152" s="221">
        <f>ROUND(I152*H152,2)</f>
        <v>0</v>
      </c>
      <c r="BL152" s="15" t="s">
        <v>139</v>
      </c>
      <c r="BM152" s="220" t="s">
        <v>327</v>
      </c>
    </row>
    <row r="153" s="2" customFormat="1" ht="24.15" customHeight="1">
      <c r="A153" s="36"/>
      <c r="B153" s="37"/>
      <c r="C153" s="208" t="s">
        <v>328</v>
      </c>
      <c r="D153" s="208" t="s">
        <v>134</v>
      </c>
      <c r="E153" s="209" t="s">
        <v>329</v>
      </c>
      <c r="F153" s="210" t="s">
        <v>330</v>
      </c>
      <c r="G153" s="211" t="s">
        <v>142</v>
      </c>
      <c r="H153" s="212">
        <v>1</v>
      </c>
      <c r="I153" s="213"/>
      <c r="J153" s="214">
        <f>ROUND(I153*H153,2)</f>
        <v>0</v>
      </c>
      <c r="K153" s="210" t="s">
        <v>138</v>
      </c>
      <c r="L153" s="215"/>
      <c r="M153" s="216" t="s">
        <v>21</v>
      </c>
      <c r="N153" s="217" t="s">
        <v>44</v>
      </c>
      <c r="O153" s="82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0" t="s">
        <v>139</v>
      </c>
      <c r="AT153" s="220" t="s">
        <v>134</v>
      </c>
      <c r="AU153" s="220" t="s">
        <v>82</v>
      </c>
      <c r="AY153" s="15" t="s">
        <v>133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5" t="s">
        <v>80</v>
      </c>
      <c r="BK153" s="221">
        <f>ROUND(I153*H153,2)</f>
        <v>0</v>
      </c>
      <c r="BL153" s="15" t="s">
        <v>139</v>
      </c>
      <c r="BM153" s="220" t="s">
        <v>331</v>
      </c>
    </row>
    <row r="154" s="2" customFormat="1" ht="49.05" customHeight="1">
      <c r="A154" s="36"/>
      <c r="B154" s="37"/>
      <c r="C154" s="222" t="s">
        <v>232</v>
      </c>
      <c r="D154" s="222" t="s">
        <v>148</v>
      </c>
      <c r="E154" s="223" t="s">
        <v>332</v>
      </c>
      <c r="F154" s="224" t="s">
        <v>333</v>
      </c>
      <c r="G154" s="225" t="s">
        <v>334</v>
      </c>
      <c r="H154" s="226">
        <v>9</v>
      </c>
      <c r="I154" s="227"/>
      <c r="J154" s="228">
        <f>ROUND(I154*H154,2)</f>
        <v>0</v>
      </c>
      <c r="K154" s="224" t="s">
        <v>138</v>
      </c>
      <c r="L154" s="42"/>
      <c r="M154" s="229" t="s">
        <v>21</v>
      </c>
      <c r="N154" s="230" t="s">
        <v>44</v>
      </c>
      <c r="O154" s="82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0" t="s">
        <v>143</v>
      </c>
      <c r="AT154" s="220" t="s">
        <v>148</v>
      </c>
      <c r="AU154" s="220" t="s">
        <v>82</v>
      </c>
      <c r="AY154" s="15" t="s">
        <v>133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5" t="s">
        <v>80</v>
      </c>
      <c r="BK154" s="221">
        <f>ROUND(I154*H154,2)</f>
        <v>0</v>
      </c>
      <c r="BL154" s="15" t="s">
        <v>143</v>
      </c>
      <c r="BM154" s="220" t="s">
        <v>335</v>
      </c>
    </row>
    <row r="155" s="2" customFormat="1" ht="21.75" customHeight="1">
      <c r="A155" s="36"/>
      <c r="B155" s="37"/>
      <c r="C155" s="222" t="s">
        <v>336</v>
      </c>
      <c r="D155" s="222" t="s">
        <v>148</v>
      </c>
      <c r="E155" s="223" t="s">
        <v>337</v>
      </c>
      <c r="F155" s="224" t="s">
        <v>338</v>
      </c>
      <c r="G155" s="225" t="s">
        <v>142</v>
      </c>
      <c r="H155" s="226">
        <v>2</v>
      </c>
      <c r="I155" s="227"/>
      <c r="J155" s="228">
        <f>ROUND(I155*H155,2)</f>
        <v>0</v>
      </c>
      <c r="K155" s="224" t="s">
        <v>138</v>
      </c>
      <c r="L155" s="42"/>
      <c r="M155" s="229" t="s">
        <v>21</v>
      </c>
      <c r="N155" s="230" t="s">
        <v>44</v>
      </c>
      <c r="O155" s="82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0" t="s">
        <v>143</v>
      </c>
      <c r="AT155" s="220" t="s">
        <v>148</v>
      </c>
      <c r="AU155" s="220" t="s">
        <v>82</v>
      </c>
      <c r="AY155" s="15" t="s">
        <v>133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5" t="s">
        <v>80</v>
      </c>
      <c r="BK155" s="221">
        <f>ROUND(I155*H155,2)</f>
        <v>0</v>
      </c>
      <c r="BL155" s="15" t="s">
        <v>143</v>
      </c>
      <c r="BM155" s="220" t="s">
        <v>339</v>
      </c>
    </row>
    <row r="156" s="2" customFormat="1" ht="24.15" customHeight="1">
      <c r="A156" s="36"/>
      <c r="B156" s="37"/>
      <c r="C156" s="208" t="s">
        <v>235</v>
      </c>
      <c r="D156" s="208" t="s">
        <v>134</v>
      </c>
      <c r="E156" s="209" t="s">
        <v>340</v>
      </c>
      <c r="F156" s="210" t="s">
        <v>341</v>
      </c>
      <c r="G156" s="211" t="s">
        <v>142</v>
      </c>
      <c r="H156" s="212">
        <v>3</v>
      </c>
      <c r="I156" s="213"/>
      <c r="J156" s="214">
        <f>ROUND(I156*H156,2)</f>
        <v>0</v>
      </c>
      <c r="K156" s="210" t="s">
        <v>138</v>
      </c>
      <c r="L156" s="215"/>
      <c r="M156" s="216" t="s">
        <v>21</v>
      </c>
      <c r="N156" s="217" t="s">
        <v>44</v>
      </c>
      <c r="O156" s="82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0" t="s">
        <v>139</v>
      </c>
      <c r="AT156" s="220" t="s">
        <v>134</v>
      </c>
      <c r="AU156" s="220" t="s">
        <v>82</v>
      </c>
      <c r="AY156" s="15" t="s">
        <v>133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5" t="s">
        <v>80</v>
      </c>
      <c r="BK156" s="221">
        <f>ROUND(I156*H156,2)</f>
        <v>0</v>
      </c>
      <c r="BL156" s="15" t="s">
        <v>139</v>
      </c>
      <c r="BM156" s="220" t="s">
        <v>342</v>
      </c>
    </row>
    <row r="157" s="2" customFormat="1" ht="16.5" customHeight="1">
      <c r="A157" s="36"/>
      <c r="B157" s="37"/>
      <c r="C157" s="222" t="s">
        <v>343</v>
      </c>
      <c r="D157" s="222" t="s">
        <v>148</v>
      </c>
      <c r="E157" s="223" t="s">
        <v>344</v>
      </c>
      <c r="F157" s="224" t="s">
        <v>345</v>
      </c>
      <c r="G157" s="225" t="s">
        <v>142</v>
      </c>
      <c r="H157" s="226">
        <v>1</v>
      </c>
      <c r="I157" s="227"/>
      <c r="J157" s="228">
        <f>ROUND(I157*H157,2)</f>
        <v>0</v>
      </c>
      <c r="K157" s="224" t="s">
        <v>138</v>
      </c>
      <c r="L157" s="42"/>
      <c r="M157" s="229" t="s">
        <v>21</v>
      </c>
      <c r="N157" s="230" t="s">
        <v>44</v>
      </c>
      <c r="O157" s="82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0" t="s">
        <v>143</v>
      </c>
      <c r="AT157" s="220" t="s">
        <v>148</v>
      </c>
      <c r="AU157" s="220" t="s">
        <v>82</v>
      </c>
      <c r="AY157" s="15" t="s">
        <v>133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5" t="s">
        <v>80</v>
      </c>
      <c r="BK157" s="221">
        <f>ROUND(I157*H157,2)</f>
        <v>0</v>
      </c>
      <c r="BL157" s="15" t="s">
        <v>143</v>
      </c>
      <c r="BM157" s="220" t="s">
        <v>346</v>
      </c>
    </row>
    <row r="158" s="2" customFormat="1" ht="49.05" customHeight="1">
      <c r="A158" s="36"/>
      <c r="B158" s="37"/>
      <c r="C158" s="222" t="s">
        <v>239</v>
      </c>
      <c r="D158" s="222" t="s">
        <v>148</v>
      </c>
      <c r="E158" s="223" t="s">
        <v>347</v>
      </c>
      <c r="F158" s="224" t="s">
        <v>348</v>
      </c>
      <c r="G158" s="225" t="s">
        <v>142</v>
      </c>
      <c r="H158" s="226">
        <v>1</v>
      </c>
      <c r="I158" s="227"/>
      <c r="J158" s="228">
        <f>ROUND(I158*H158,2)</f>
        <v>0</v>
      </c>
      <c r="K158" s="224" t="s">
        <v>138</v>
      </c>
      <c r="L158" s="42"/>
      <c r="M158" s="229" t="s">
        <v>21</v>
      </c>
      <c r="N158" s="230" t="s">
        <v>44</v>
      </c>
      <c r="O158" s="82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0" t="s">
        <v>143</v>
      </c>
      <c r="AT158" s="220" t="s">
        <v>148</v>
      </c>
      <c r="AU158" s="220" t="s">
        <v>82</v>
      </c>
      <c r="AY158" s="15" t="s">
        <v>133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5" t="s">
        <v>80</v>
      </c>
      <c r="BK158" s="221">
        <f>ROUND(I158*H158,2)</f>
        <v>0</v>
      </c>
      <c r="BL158" s="15" t="s">
        <v>143</v>
      </c>
      <c r="BM158" s="220" t="s">
        <v>349</v>
      </c>
    </row>
    <row r="159" s="2" customFormat="1" ht="145.5" customHeight="1">
      <c r="A159" s="36"/>
      <c r="B159" s="37"/>
      <c r="C159" s="222" t="s">
        <v>350</v>
      </c>
      <c r="D159" s="222" t="s">
        <v>148</v>
      </c>
      <c r="E159" s="223" t="s">
        <v>351</v>
      </c>
      <c r="F159" s="224" t="s">
        <v>352</v>
      </c>
      <c r="G159" s="225" t="s">
        <v>142</v>
      </c>
      <c r="H159" s="226">
        <v>1</v>
      </c>
      <c r="I159" s="227"/>
      <c r="J159" s="228">
        <f>ROUND(I159*H159,2)</f>
        <v>0</v>
      </c>
      <c r="K159" s="224" t="s">
        <v>138</v>
      </c>
      <c r="L159" s="42"/>
      <c r="M159" s="229" t="s">
        <v>21</v>
      </c>
      <c r="N159" s="230" t="s">
        <v>44</v>
      </c>
      <c r="O159" s="82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0" t="s">
        <v>143</v>
      </c>
      <c r="AT159" s="220" t="s">
        <v>148</v>
      </c>
      <c r="AU159" s="220" t="s">
        <v>82</v>
      </c>
      <c r="AY159" s="15" t="s">
        <v>133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5" t="s">
        <v>80</v>
      </c>
      <c r="BK159" s="221">
        <f>ROUND(I159*H159,2)</f>
        <v>0</v>
      </c>
      <c r="BL159" s="15" t="s">
        <v>143</v>
      </c>
      <c r="BM159" s="220" t="s">
        <v>353</v>
      </c>
    </row>
    <row r="160" s="2" customFormat="1" ht="78" customHeight="1">
      <c r="A160" s="36"/>
      <c r="B160" s="37"/>
      <c r="C160" s="222" t="s">
        <v>242</v>
      </c>
      <c r="D160" s="222" t="s">
        <v>148</v>
      </c>
      <c r="E160" s="223" t="s">
        <v>354</v>
      </c>
      <c r="F160" s="224" t="s">
        <v>355</v>
      </c>
      <c r="G160" s="225" t="s">
        <v>142</v>
      </c>
      <c r="H160" s="226">
        <v>1</v>
      </c>
      <c r="I160" s="227"/>
      <c r="J160" s="228">
        <f>ROUND(I160*H160,2)</f>
        <v>0</v>
      </c>
      <c r="K160" s="224" t="s">
        <v>138</v>
      </c>
      <c r="L160" s="42"/>
      <c r="M160" s="229" t="s">
        <v>21</v>
      </c>
      <c r="N160" s="230" t="s">
        <v>44</v>
      </c>
      <c r="O160" s="82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0" t="s">
        <v>143</v>
      </c>
      <c r="AT160" s="220" t="s">
        <v>148</v>
      </c>
      <c r="AU160" s="220" t="s">
        <v>82</v>
      </c>
      <c r="AY160" s="15" t="s">
        <v>133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5" t="s">
        <v>80</v>
      </c>
      <c r="BK160" s="221">
        <f>ROUND(I160*H160,2)</f>
        <v>0</v>
      </c>
      <c r="BL160" s="15" t="s">
        <v>143</v>
      </c>
      <c r="BM160" s="220" t="s">
        <v>356</v>
      </c>
    </row>
    <row r="161" s="12" customFormat="1" ht="25.92" customHeight="1">
      <c r="A161" s="12"/>
      <c r="B161" s="194"/>
      <c r="C161" s="195"/>
      <c r="D161" s="196" t="s">
        <v>72</v>
      </c>
      <c r="E161" s="197" t="s">
        <v>357</v>
      </c>
      <c r="F161" s="197" t="s">
        <v>358</v>
      </c>
      <c r="G161" s="195"/>
      <c r="H161" s="195"/>
      <c r="I161" s="198"/>
      <c r="J161" s="199">
        <f>BK161</f>
        <v>0</v>
      </c>
      <c r="K161" s="195"/>
      <c r="L161" s="200"/>
      <c r="M161" s="201"/>
      <c r="N161" s="202"/>
      <c r="O161" s="202"/>
      <c r="P161" s="203">
        <f>SUM(P162:P186)</f>
        <v>0</v>
      </c>
      <c r="Q161" s="202"/>
      <c r="R161" s="203">
        <f>SUM(R162:R186)</f>
        <v>0</v>
      </c>
      <c r="S161" s="202"/>
      <c r="T161" s="204">
        <f>SUM(T162:T186)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5" t="s">
        <v>80</v>
      </c>
      <c r="AT161" s="206" t="s">
        <v>72</v>
      </c>
      <c r="AU161" s="206" t="s">
        <v>73</v>
      </c>
      <c r="AY161" s="205" t="s">
        <v>133</v>
      </c>
      <c r="BK161" s="207">
        <f>SUM(BK162:BK186)</f>
        <v>0</v>
      </c>
    </row>
    <row r="162" s="2" customFormat="1" ht="24.15" customHeight="1">
      <c r="A162" s="36"/>
      <c r="B162" s="37"/>
      <c r="C162" s="208" t="s">
        <v>359</v>
      </c>
      <c r="D162" s="208" t="s">
        <v>134</v>
      </c>
      <c r="E162" s="209" t="s">
        <v>360</v>
      </c>
      <c r="F162" s="210" t="s">
        <v>361</v>
      </c>
      <c r="G162" s="211" t="s">
        <v>362</v>
      </c>
      <c r="H162" s="212">
        <v>1</v>
      </c>
      <c r="I162" s="213"/>
      <c r="J162" s="214">
        <f>ROUND(I162*H162,2)</f>
        <v>0</v>
      </c>
      <c r="K162" s="210" t="s">
        <v>138</v>
      </c>
      <c r="L162" s="215"/>
      <c r="M162" s="216" t="s">
        <v>21</v>
      </c>
      <c r="N162" s="217" t="s">
        <v>44</v>
      </c>
      <c r="O162" s="82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0" t="s">
        <v>151</v>
      </c>
      <c r="AT162" s="220" t="s">
        <v>134</v>
      </c>
      <c r="AU162" s="220" t="s">
        <v>80</v>
      </c>
      <c r="AY162" s="15" t="s">
        <v>133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5" t="s">
        <v>80</v>
      </c>
      <c r="BK162" s="221">
        <f>ROUND(I162*H162,2)</f>
        <v>0</v>
      </c>
      <c r="BL162" s="15" t="s">
        <v>143</v>
      </c>
      <c r="BM162" s="220" t="s">
        <v>363</v>
      </c>
    </row>
    <row r="163" s="2" customFormat="1" ht="49.05" customHeight="1">
      <c r="A163" s="36"/>
      <c r="B163" s="37"/>
      <c r="C163" s="222" t="s">
        <v>246</v>
      </c>
      <c r="D163" s="222" t="s">
        <v>148</v>
      </c>
      <c r="E163" s="223" t="s">
        <v>364</v>
      </c>
      <c r="F163" s="224" t="s">
        <v>365</v>
      </c>
      <c r="G163" s="225" t="s">
        <v>362</v>
      </c>
      <c r="H163" s="226">
        <v>1</v>
      </c>
      <c r="I163" s="227"/>
      <c r="J163" s="228">
        <f>ROUND(I163*H163,2)</f>
        <v>0</v>
      </c>
      <c r="K163" s="224" t="s">
        <v>138</v>
      </c>
      <c r="L163" s="42"/>
      <c r="M163" s="229" t="s">
        <v>21</v>
      </c>
      <c r="N163" s="230" t="s">
        <v>44</v>
      </c>
      <c r="O163" s="82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0" t="s">
        <v>143</v>
      </c>
      <c r="AT163" s="220" t="s">
        <v>148</v>
      </c>
      <c r="AU163" s="220" t="s">
        <v>80</v>
      </c>
      <c r="AY163" s="15" t="s">
        <v>133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5" t="s">
        <v>80</v>
      </c>
      <c r="BK163" s="221">
        <f>ROUND(I163*H163,2)</f>
        <v>0</v>
      </c>
      <c r="BL163" s="15" t="s">
        <v>143</v>
      </c>
      <c r="BM163" s="220" t="s">
        <v>366</v>
      </c>
    </row>
    <row r="164" s="2" customFormat="1" ht="33" customHeight="1">
      <c r="A164" s="36"/>
      <c r="B164" s="37"/>
      <c r="C164" s="222" t="s">
        <v>367</v>
      </c>
      <c r="D164" s="222" t="s">
        <v>148</v>
      </c>
      <c r="E164" s="223" t="s">
        <v>368</v>
      </c>
      <c r="F164" s="224" t="s">
        <v>369</v>
      </c>
      <c r="G164" s="225" t="s">
        <v>334</v>
      </c>
      <c r="H164" s="226">
        <v>67.5</v>
      </c>
      <c r="I164" s="227"/>
      <c r="J164" s="228">
        <f>ROUND(I164*H164,2)</f>
        <v>0</v>
      </c>
      <c r="K164" s="224" t="s">
        <v>138</v>
      </c>
      <c r="L164" s="42"/>
      <c r="M164" s="229" t="s">
        <v>21</v>
      </c>
      <c r="N164" s="230" t="s">
        <v>44</v>
      </c>
      <c r="O164" s="82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0" t="s">
        <v>143</v>
      </c>
      <c r="AT164" s="220" t="s">
        <v>148</v>
      </c>
      <c r="AU164" s="220" t="s">
        <v>80</v>
      </c>
      <c r="AY164" s="15" t="s">
        <v>133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5" t="s">
        <v>80</v>
      </c>
      <c r="BK164" s="221">
        <f>ROUND(I164*H164,2)</f>
        <v>0</v>
      </c>
      <c r="BL164" s="15" t="s">
        <v>143</v>
      </c>
      <c r="BM164" s="220" t="s">
        <v>370</v>
      </c>
    </row>
    <row r="165" s="2" customFormat="1" ht="33" customHeight="1">
      <c r="A165" s="36"/>
      <c r="B165" s="37"/>
      <c r="C165" s="222" t="s">
        <v>249</v>
      </c>
      <c r="D165" s="222" t="s">
        <v>148</v>
      </c>
      <c r="E165" s="223" t="s">
        <v>371</v>
      </c>
      <c r="F165" s="224" t="s">
        <v>372</v>
      </c>
      <c r="G165" s="225" t="s">
        <v>334</v>
      </c>
      <c r="H165" s="226">
        <v>20</v>
      </c>
      <c r="I165" s="227"/>
      <c r="J165" s="228">
        <f>ROUND(I165*H165,2)</f>
        <v>0</v>
      </c>
      <c r="K165" s="224" t="s">
        <v>138</v>
      </c>
      <c r="L165" s="42"/>
      <c r="M165" s="229" t="s">
        <v>21</v>
      </c>
      <c r="N165" s="230" t="s">
        <v>44</v>
      </c>
      <c r="O165" s="82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0" t="s">
        <v>143</v>
      </c>
      <c r="AT165" s="220" t="s">
        <v>148</v>
      </c>
      <c r="AU165" s="220" t="s">
        <v>80</v>
      </c>
      <c r="AY165" s="15" t="s">
        <v>133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5" t="s">
        <v>80</v>
      </c>
      <c r="BK165" s="221">
        <f>ROUND(I165*H165,2)</f>
        <v>0</v>
      </c>
      <c r="BL165" s="15" t="s">
        <v>143</v>
      </c>
      <c r="BM165" s="220" t="s">
        <v>139</v>
      </c>
    </row>
    <row r="166" s="2" customFormat="1" ht="24.15" customHeight="1">
      <c r="A166" s="36"/>
      <c r="B166" s="37"/>
      <c r="C166" s="208" t="s">
        <v>373</v>
      </c>
      <c r="D166" s="208" t="s">
        <v>134</v>
      </c>
      <c r="E166" s="209" t="s">
        <v>374</v>
      </c>
      <c r="F166" s="210" t="s">
        <v>375</v>
      </c>
      <c r="G166" s="211" t="s">
        <v>334</v>
      </c>
      <c r="H166" s="212">
        <v>7.5</v>
      </c>
      <c r="I166" s="213"/>
      <c r="J166" s="214">
        <f>ROUND(I166*H166,2)</f>
        <v>0</v>
      </c>
      <c r="K166" s="210" t="s">
        <v>138</v>
      </c>
      <c r="L166" s="215"/>
      <c r="M166" s="216" t="s">
        <v>21</v>
      </c>
      <c r="N166" s="217" t="s">
        <v>44</v>
      </c>
      <c r="O166" s="82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0" t="s">
        <v>139</v>
      </c>
      <c r="AT166" s="220" t="s">
        <v>134</v>
      </c>
      <c r="AU166" s="220" t="s">
        <v>80</v>
      </c>
      <c r="AY166" s="15" t="s">
        <v>133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5" t="s">
        <v>80</v>
      </c>
      <c r="BK166" s="221">
        <f>ROUND(I166*H166,2)</f>
        <v>0</v>
      </c>
      <c r="BL166" s="15" t="s">
        <v>139</v>
      </c>
      <c r="BM166" s="220" t="s">
        <v>376</v>
      </c>
    </row>
    <row r="167" s="2" customFormat="1" ht="33" customHeight="1">
      <c r="A167" s="36"/>
      <c r="B167" s="37"/>
      <c r="C167" s="208" t="s">
        <v>255</v>
      </c>
      <c r="D167" s="208" t="s">
        <v>134</v>
      </c>
      <c r="E167" s="209" t="s">
        <v>377</v>
      </c>
      <c r="F167" s="210" t="s">
        <v>378</v>
      </c>
      <c r="G167" s="211" t="s">
        <v>334</v>
      </c>
      <c r="H167" s="212">
        <v>30</v>
      </c>
      <c r="I167" s="213"/>
      <c r="J167" s="214">
        <f>ROUND(I167*H167,2)</f>
        <v>0</v>
      </c>
      <c r="K167" s="210" t="s">
        <v>138</v>
      </c>
      <c r="L167" s="215"/>
      <c r="M167" s="216" t="s">
        <v>21</v>
      </c>
      <c r="N167" s="217" t="s">
        <v>44</v>
      </c>
      <c r="O167" s="82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0" t="s">
        <v>139</v>
      </c>
      <c r="AT167" s="220" t="s">
        <v>134</v>
      </c>
      <c r="AU167" s="220" t="s">
        <v>80</v>
      </c>
      <c r="AY167" s="15" t="s">
        <v>133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5" t="s">
        <v>80</v>
      </c>
      <c r="BK167" s="221">
        <f>ROUND(I167*H167,2)</f>
        <v>0</v>
      </c>
      <c r="BL167" s="15" t="s">
        <v>139</v>
      </c>
      <c r="BM167" s="220" t="s">
        <v>379</v>
      </c>
    </row>
    <row r="168" s="2" customFormat="1" ht="33" customHeight="1">
      <c r="A168" s="36"/>
      <c r="B168" s="37"/>
      <c r="C168" s="208" t="s">
        <v>380</v>
      </c>
      <c r="D168" s="208" t="s">
        <v>134</v>
      </c>
      <c r="E168" s="209" t="s">
        <v>381</v>
      </c>
      <c r="F168" s="210" t="s">
        <v>382</v>
      </c>
      <c r="G168" s="211" t="s">
        <v>334</v>
      </c>
      <c r="H168" s="212">
        <v>30</v>
      </c>
      <c r="I168" s="213"/>
      <c r="J168" s="214">
        <f>ROUND(I168*H168,2)</f>
        <v>0</v>
      </c>
      <c r="K168" s="210" t="s">
        <v>138</v>
      </c>
      <c r="L168" s="215"/>
      <c r="M168" s="216" t="s">
        <v>21</v>
      </c>
      <c r="N168" s="217" t="s">
        <v>44</v>
      </c>
      <c r="O168" s="82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0" t="s">
        <v>139</v>
      </c>
      <c r="AT168" s="220" t="s">
        <v>134</v>
      </c>
      <c r="AU168" s="220" t="s">
        <v>80</v>
      </c>
      <c r="AY168" s="15" t="s">
        <v>133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5" t="s">
        <v>80</v>
      </c>
      <c r="BK168" s="221">
        <f>ROUND(I168*H168,2)</f>
        <v>0</v>
      </c>
      <c r="BL168" s="15" t="s">
        <v>139</v>
      </c>
      <c r="BM168" s="220" t="s">
        <v>383</v>
      </c>
    </row>
    <row r="169" s="2" customFormat="1" ht="24.15" customHeight="1">
      <c r="A169" s="36"/>
      <c r="B169" s="37"/>
      <c r="C169" s="208" t="s">
        <v>258</v>
      </c>
      <c r="D169" s="208" t="s">
        <v>134</v>
      </c>
      <c r="E169" s="209" t="s">
        <v>384</v>
      </c>
      <c r="F169" s="210" t="s">
        <v>385</v>
      </c>
      <c r="G169" s="211" t="s">
        <v>334</v>
      </c>
      <c r="H169" s="212">
        <v>20</v>
      </c>
      <c r="I169" s="213"/>
      <c r="J169" s="214">
        <f>ROUND(I169*H169,2)</f>
        <v>0</v>
      </c>
      <c r="K169" s="210" t="s">
        <v>138</v>
      </c>
      <c r="L169" s="215"/>
      <c r="M169" s="216" t="s">
        <v>21</v>
      </c>
      <c r="N169" s="217" t="s">
        <v>44</v>
      </c>
      <c r="O169" s="82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0" t="s">
        <v>139</v>
      </c>
      <c r="AT169" s="220" t="s">
        <v>134</v>
      </c>
      <c r="AU169" s="220" t="s">
        <v>80</v>
      </c>
      <c r="AY169" s="15" t="s">
        <v>133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5" t="s">
        <v>80</v>
      </c>
      <c r="BK169" s="221">
        <f>ROUND(I169*H169,2)</f>
        <v>0</v>
      </c>
      <c r="BL169" s="15" t="s">
        <v>139</v>
      </c>
      <c r="BM169" s="220" t="s">
        <v>386</v>
      </c>
    </row>
    <row r="170" s="2" customFormat="1" ht="24.15" customHeight="1">
      <c r="A170" s="36"/>
      <c r="B170" s="37"/>
      <c r="C170" s="208" t="s">
        <v>387</v>
      </c>
      <c r="D170" s="208" t="s">
        <v>134</v>
      </c>
      <c r="E170" s="209" t="s">
        <v>388</v>
      </c>
      <c r="F170" s="210" t="s">
        <v>389</v>
      </c>
      <c r="G170" s="211" t="s">
        <v>334</v>
      </c>
      <c r="H170" s="212">
        <v>90</v>
      </c>
      <c r="I170" s="213"/>
      <c r="J170" s="214">
        <f>ROUND(I170*H170,2)</f>
        <v>0</v>
      </c>
      <c r="K170" s="210" t="s">
        <v>138</v>
      </c>
      <c r="L170" s="215"/>
      <c r="M170" s="216" t="s">
        <v>21</v>
      </c>
      <c r="N170" s="217" t="s">
        <v>44</v>
      </c>
      <c r="O170" s="82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0" t="s">
        <v>139</v>
      </c>
      <c r="AT170" s="220" t="s">
        <v>134</v>
      </c>
      <c r="AU170" s="220" t="s">
        <v>80</v>
      </c>
      <c r="AY170" s="15" t="s">
        <v>133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5" t="s">
        <v>80</v>
      </c>
      <c r="BK170" s="221">
        <f>ROUND(I170*H170,2)</f>
        <v>0</v>
      </c>
      <c r="BL170" s="15" t="s">
        <v>139</v>
      </c>
      <c r="BM170" s="220" t="s">
        <v>390</v>
      </c>
    </row>
    <row r="171" s="2" customFormat="1" ht="24.15" customHeight="1">
      <c r="A171" s="36"/>
      <c r="B171" s="37"/>
      <c r="C171" s="208" t="s">
        <v>262</v>
      </c>
      <c r="D171" s="208" t="s">
        <v>134</v>
      </c>
      <c r="E171" s="209" t="s">
        <v>391</v>
      </c>
      <c r="F171" s="210" t="s">
        <v>392</v>
      </c>
      <c r="G171" s="211" t="s">
        <v>334</v>
      </c>
      <c r="H171" s="212">
        <v>40</v>
      </c>
      <c r="I171" s="213"/>
      <c r="J171" s="214">
        <f>ROUND(I171*H171,2)</f>
        <v>0</v>
      </c>
      <c r="K171" s="210" t="s">
        <v>138</v>
      </c>
      <c r="L171" s="215"/>
      <c r="M171" s="216" t="s">
        <v>21</v>
      </c>
      <c r="N171" s="217" t="s">
        <v>44</v>
      </c>
      <c r="O171" s="82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0" t="s">
        <v>139</v>
      </c>
      <c r="AT171" s="220" t="s">
        <v>134</v>
      </c>
      <c r="AU171" s="220" t="s">
        <v>80</v>
      </c>
      <c r="AY171" s="15" t="s">
        <v>133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5" t="s">
        <v>80</v>
      </c>
      <c r="BK171" s="221">
        <f>ROUND(I171*H171,2)</f>
        <v>0</v>
      </c>
      <c r="BL171" s="15" t="s">
        <v>139</v>
      </c>
      <c r="BM171" s="220" t="s">
        <v>393</v>
      </c>
    </row>
    <row r="172" s="2" customFormat="1" ht="24.15" customHeight="1">
      <c r="A172" s="36"/>
      <c r="B172" s="37"/>
      <c r="C172" s="208" t="s">
        <v>394</v>
      </c>
      <c r="D172" s="208" t="s">
        <v>134</v>
      </c>
      <c r="E172" s="209" t="s">
        <v>395</v>
      </c>
      <c r="F172" s="210" t="s">
        <v>396</v>
      </c>
      <c r="G172" s="211" t="s">
        <v>334</v>
      </c>
      <c r="H172" s="212">
        <v>40</v>
      </c>
      <c r="I172" s="213"/>
      <c r="J172" s="214">
        <f>ROUND(I172*H172,2)</f>
        <v>0</v>
      </c>
      <c r="K172" s="210" t="s">
        <v>138</v>
      </c>
      <c r="L172" s="215"/>
      <c r="M172" s="216" t="s">
        <v>21</v>
      </c>
      <c r="N172" s="217" t="s">
        <v>44</v>
      </c>
      <c r="O172" s="82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0" t="s">
        <v>139</v>
      </c>
      <c r="AT172" s="220" t="s">
        <v>134</v>
      </c>
      <c r="AU172" s="220" t="s">
        <v>80</v>
      </c>
      <c r="AY172" s="15" t="s">
        <v>133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5" t="s">
        <v>80</v>
      </c>
      <c r="BK172" s="221">
        <f>ROUND(I172*H172,2)</f>
        <v>0</v>
      </c>
      <c r="BL172" s="15" t="s">
        <v>139</v>
      </c>
      <c r="BM172" s="220" t="s">
        <v>397</v>
      </c>
    </row>
    <row r="173" s="2" customFormat="1" ht="24.15" customHeight="1">
      <c r="A173" s="36"/>
      <c r="B173" s="37"/>
      <c r="C173" s="208" t="s">
        <v>265</v>
      </c>
      <c r="D173" s="208" t="s">
        <v>134</v>
      </c>
      <c r="E173" s="209" t="s">
        <v>398</v>
      </c>
      <c r="F173" s="210" t="s">
        <v>399</v>
      </c>
      <c r="G173" s="211" t="s">
        <v>334</v>
      </c>
      <c r="H173" s="212">
        <v>20</v>
      </c>
      <c r="I173" s="213"/>
      <c r="J173" s="214">
        <f>ROUND(I173*H173,2)</f>
        <v>0</v>
      </c>
      <c r="K173" s="210" t="s">
        <v>138</v>
      </c>
      <c r="L173" s="215"/>
      <c r="M173" s="216" t="s">
        <v>21</v>
      </c>
      <c r="N173" s="217" t="s">
        <v>44</v>
      </c>
      <c r="O173" s="82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0" t="s">
        <v>139</v>
      </c>
      <c r="AT173" s="220" t="s">
        <v>134</v>
      </c>
      <c r="AU173" s="220" t="s">
        <v>80</v>
      </c>
      <c r="AY173" s="15" t="s">
        <v>133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5" t="s">
        <v>80</v>
      </c>
      <c r="BK173" s="221">
        <f>ROUND(I173*H173,2)</f>
        <v>0</v>
      </c>
      <c r="BL173" s="15" t="s">
        <v>139</v>
      </c>
      <c r="BM173" s="220" t="s">
        <v>400</v>
      </c>
    </row>
    <row r="174" s="2" customFormat="1" ht="24.15" customHeight="1">
      <c r="A174" s="36"/>
      <c r="B174" s="37"/>
      <c r="C174" s="208" t="s">
        <v>401</v>
      </c>
      <c r="D174" s="208" t="s">
        <v>134</v>
      </c>
      <c r="E174" s="209" t="s">
        <v>402</v>
      </c>
      <c r="F174" s="210" t="s">
        <v>403</v>
      </c>
      <c r="G174" s="211" t="s">
        <v>334</v>
      </c>
      <c r="H174" s="212">
        <v>40</v>
      </c>
      <c r="I174" s="213"/>
      <c r="J174" s="214">
        <f>ROUND(I174*H174,2)</f>
        <v>0</v>
      </c>
      <c r="K174" s="210" t="s">
        <v>138</v>
      </c>
      <c r="L174" s="215"/>
      <c r="M174" s="216" t="s">
        <v>21</v>
      </c>
      <c r="N174" s="217" t="s">
        <v>44</v>
      </c>
      <c r="O174" s="82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0" t="s">
        <v>139</v>
      </c>
      <c r="AT174" s="220" t="s">
        <v>134</v>
      </c>
      <c r="AU174" s="220" t="s">
        <v>80</v>
      </c>
      <c r="AY174" s="15" t="s">
        <v>133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5" t="s">
        <v>80</v>
      </c>
      <c r="BK174" s="221">
        <f>ROUND(I174*H174,2)</f>
        <v>0</v>
      </c>
      <c r="BL174" s="15" t="s">
        <v>139</v>
      </c>
      <c r="BM174" s="220" t="s">
        <v>404</v>
      </c>
    </row>
    <row r="175" s="2" customFormat="1" ht="78" customHeight="1">
      <c r="A175" s="36"/>
      <c r="B175" s="37"/>
      <c r="C175" s="222" t="s">
        <v>271</v>
      </c>
      <c r="D175" s="222" t="s">
        <v>148</v>
      </c>
      <c r="E175" s="223" t="s">
        <v>405</v>
      </c>
      <c r="F175" s="224" t="s">
        <v>406</v>
      </c>
      <c r="G175" s="225" t="s">
        <v>142</v>
      </c>
      <c r="H175" s="226">
        <v>56</v>
      </c>
      <c r="I175" s="227"/>
      <c r="J175" s="228">
        <f>ROUND(I175*H175,2)</f>
        <v>0</v>
      </c>
      <c r="K175" s="224" t="s">
        <v>138</v>
      </c>
      <c r="L175" s="42"/>
      <c r="M175" s="229" t="s">
        <v>21</v>
      </c>
      <c r="N175" s="230" t="s">
        <v>44</v>
      </c>
      <c r="O175" s="82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0" t="s">
        <v>143</v>
      </c>
      <c r="AT175" s="220" t="s">
        <v>148</v>
      </c>
      <c r="AU175" s="220" t="s">
        <v>80</v>
      </c>
      <c r="AY175" s="15" t="s">
        <v>133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5" t="s">
        <v>80</v>
      </c>
      <c r="BK175" s="221">
        <f>ROUND(I175*H175,2)</f>
        <v>0</v>
      </c>
      <c r="BL175" s="15" t="s">
        <v>143</v>
      </c>
      <c r="BM175" s="220" t="s">
        <v>407</v>
      </c>
    </row>
    <row r="176" s="2" customFormat="1" ht="78" customHeight="1">
      <c r="A176" s="36"/>
      <c r="B176" s="37"/>
      <c r="C176" s="222" t="s">
        <v>408</v>
      </c>
      <c r="D176" s="222" t="s">
        <v>148</v>
      </c>
      <c r="E176" s="223" t="s">
        <v>409</v>
      </c>
      <c r="F176" s="224" t="s">
        <v>410</v>
      </c>
      <c r="G176" s="225" t="s">
        <v>142</v>
      </c>
      <c r="H176" s="226">
        <v>12</v>
      </c>
      <c r="I176" s="227"/>
      <c r="J176" s="228">
        <f>ROUND(I176*H176,2)</f>
        <v>0</v>
      </c>
      <c r="K176" s="224" t="s">
        <v>138</v>
      </c>
      <c r="L176" s="42"/>
      <c r="M176" s="229" t="s">
        <v>21</v>
      </c>
      <c r="N176" s="230" t="s">
        <v>44</v>
      </c>
      <c r="O176" s="82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0" t="s">
        <v>143</v>
      </c>
      <c r="AT176" s="220" t="s">
        <v>148</v>
      </c>
      <c r="AU176" s="220" t="s">
        <v>80</v>
      </c>
      <c r="AY176" s="15" t="s">
        <v>133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5" t="s">
        <v>80</v>
      </c>
      <c r="BK176" s="221">
        <f>ROUND(I176*H176,2)</f>
        <v>0</v>
      </c>
      <c r="BL176" s="15" t="s">
        <v>143</v>
      </c>
      <c r="BM176" s="220" t="s">
        <v>411</v>
      </c>
    </row>
    <row r="177" s="2" customFormat="1" ht="24.15" customHeight="1">
      <c r="A177" s="36"/>
      <c r="B177" s="37"/>
      <c r="C177" s="222" t="s">
        <v>274</v>
      </c>
      <c r="D177" s="222" t="s">
        <v>148</v>
      </c>
      <c r="E177" s="223" t="s">
        <v>412</v>
      </c>
      <c r="F177" s="224" t="s">
        <v>413</v>
      </c>
      <c r="G177" s="225" t="s">
        <v>142</v>
      </c>
      <c r="H177" s="226">
        <v>6</v>
      </c>
      <c r="I177" s="227"/>
      <c r="J177" s="228">
        <f>ROUND(I177*H177,2)</f>
        <v>0</v>
      </c>
      <c r="K177" s="224" t="s">
        <v>138</v>
      </c>
      <c r="L177" s="42"/>
      <c r="M177" s="229" t="s">
        <v>21</v>
      </c>
      <c r="N177" s="230" t="s">
        <v>44</v>
      </c>
      <c r="O177" s="82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0" t="s">
        <v>143</v>
      </c>
      <c r="AT177" s="220" t="s">
        <v>148</v>
      </c>
      <c r="AU177" s="220" t="s">
        <v>80</v>
      </c>
      <c r="AY177" s="15" t="s">
        <v>133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5" t="s">
        <v>80</v>
      </c>
      <c r="BK177" s="221">
        <f>ROUND(I177*H177,2)</f>
        <v>0</v>
      </c>
      <c r="BL177" s="15" t="s">
        <v>143</v>
      </c>
      <c r="BM177" s="220" t="s">
        <v>414</v>
      </c>
    </row>
    <row r="178" s="2" customFormat="1" ht="78" customHeight="1">
      <c r="A178" s="36"/>
      <c r="B178" s="37"/>
      <c r="C178" s="222" t="s">
        <v>415</v>
      </c>
      <c r="D178" s="222" t="s">
        <v>148</v>
      </c>
      <c r="E178" s="223" t="s">
        <v>416</v>
      </c>
      <c r="F178" s="224" t="s">
        <v>417</v>
      </c>
      <c r="G178" s="225" t="s">
        <v>334</v>
      </c>
      <c r="H178" s="226">
        <v>100</v>
      </c>
      <c r="I178" s="227"/>
      <c r="J178" s="228">
        <f>ROUND(I178*H178,2)</f>
        <v>0</v>
      </c>
      <c r="K178" s="224" t="s">
        <v>138</v>
      </c>
      <c r="L178" s="42"/>
      <c r="M178" s="229" t="s">
        <v>21</v>
      </c>
      <c r="N178" s="230" t="s">
        <v>44</v>
      </c>
      <c r="O178" s="82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0" t="s">
        <v>143</v>
      </c>
      <c r="AT178" s="220" t="s">
        <v>148</v>
      </c>
      <c r="AU178" s="220" t="s">
        <v>80</v>
      </c>
      <c r="AY178" s="15" t="s">
        <v>133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5" t="s">
        <v>80</v>
      </c>
      <c r="BK178" s="221">
        <f>ROUND(I178*H178,2)</f>
        <v>0</v>
      </c>
      <c r="BL178" s="15" t="s">
        <v>143</v>
      </c>
      <c r="BM178" s="220" t="s">
        <v>418</v>
      </c>
    </row>
    <row r="179" s="2" customFormat="1" ht="78" customHeight="1">
      <c r="A179" s="36"/>
      <c r="B179" s="37"/>
      <c r="C179" s="222" t="s">
        <v>278</v>
      </c>
      <c r="D179" s="222" t="s">
        <v>148</v>
      </c>
      <c r="E179" s="223" t="s">
        <v>419</v>
      </c>
      <c r="F179" s="224" t="s">
        <v>420</v>
      </c>
      <c r="G179" s="225" t="s">
        <v>142</v>
      </c>
      <c r="H179" s="226">
        <v>52</v>
      </c>
      <c r="I179" s="227"/>
      <c r="J179" s="228">
        <f>ROUND(I179*H179,2)</f>
        <v>0</v>
      </c>
      <c r="K179" s="224" t="s">
        <v>138</v>
      </c>
      <c r="L179" s="42"/>
      <c r="M179" s="229" t="s">
        <v>21</v>
      </c>
      <c r="N179" s="230" t="s">
        <v>44</v>
      </c>
      <c r="O179" s="82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0" t="s">
        <v>143</v>
      </c>
      <c r="AT179" s="220" t="s">
        <v>148</v>
      </c>
      <c r="AU179" s="220" t="s">
        <v>80</v>
      </c>
      <c r="AY179" s="15" t="s">
        <v>133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5" t="s">
        <v>80</v>
      </c>
      <c r="BK179" s="221">
        <f>ROUND(I179*H179,2)</f>
        <v>0</v>
      </c>
      <c r="BL179" s="15" t="s">
        <v>143</v>
      </c>
      <c r="BM179" s="220" t="s">
        <v>421</v>
      </c>
    </row>
    <row r="180" s="2" customFormat="1" ht="24.15" customHeight="1">
      <c r="A180" s="36"/>
      <c r="B180" s="37"/>
      <c r="C180" s="208" t="s">
        <v>422</v>
      </c>
      <c r="D180" s="208" t="s">
        <v>134</v>
      </c>
      <c r="E180" s="209" t="s">
        <v>423</v>
      </c>
      <c r="F180" s="210" t="s">
        <v>424</v>
      </c>
      <c r="G180" s="211" t="s">
        <v>334</v>
      </c>
      <c r="H180" s="212">
        <v>50</v>
      </c>
      <c r="I180" s="213"/>
      <c r="J180" s="214">
        <f>ROUND(I180*H180,2)</f>
        <v>0</v>
      </c>
      <c r="K180" s="210" t="s">
        <v>138</v>
      </c>
      <c r="L180" s="215"/>
      <c r="M180" s="216" t="s">
        <v>21</v>
      </c>
      <c r="N180" s="217" t="s">
        <v>44</v>
      </c>
      <c r="O180" s="82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0" t="s">
        <v>139</v>
      </c>
      <c r="AT180" s="220" t="s">
        <v>134</v>
      </c>
      <c r="AU180" s="220" t="s">
        <v>80</v>
      </c>
      <c r="AY180" s="15" t="s">
        <v>133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5" t="s">
        <v>80</v>
      </c>
      <c r="BK180" s="221">
        <f>ROUND(I180*H180,2)</f>
        <v>0</v>
      </c>
      <c r="BL180" s="15" t="s">
        <v>139</v>
      </c>
      <c r="BM180" s="220" t="s">
        <v>425</v>
      </c>
    </row>
    <row r="181" s="2" customFormat="1" ht="24.15" customHeight="1">
      <c r="A181" s="36"/>
      <c r="B181" s="37"/>
      <c r="C181" s="208" t="s">
        <v>281</v>
      </c>
      <c r="D181" s="208" t="s">
        <v>134</v>
      </c>
      <c r="E181" s="209" t="s">
        <v>426</v>
      </c>
      <c r="F181" s="210" t="s">
        <v>427</v>
      </c>
      <c r="G181" s="211" t="s">
        <v>334</v>
      </c>
      <c r="H181" s="212">
        <v>20</v>
      </c>
      <c r="I181" s="213"/>
      <c r="J181" s="214">
        <f>ROUND(I181*H181,2)</f>
        <v>0</v>
      </c>
      <c r="K181" s="210" t="s">
        <v>138</v>
      </c>
      <c r="L181" s="215"/>
      <c r="M181" s="216" t="s">
        <v>21</v>
      </c>
      <c r="N181" s="217" t="s">
        <v>44</v>
      </c>
      <c r="O181" s="82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0" t="s">
        <v>139</v>
      </c>
      <c r="AT181" s="220" t="s">
        <v>134</v>
      </c>
      <c r="AU181" s="220" t="s">
        <v>80</v>
      </c>
      <c r="AY181" s="15" t="s">
        <v>133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5" t="s">
        <v>80</v>
      </c>
      <c r="BK181" s="221">
        <f>ROUND(I181*H181,2)</f>
        <v>0</v>
      </c>
      <c r="BL181" s="15" t="s">
        <v>139</v>
      </c>
      <c r="BM181" s="220" t="s">
        <v>428</v>
      </c>
    </row>
    <row r="182" s="2" customFormat="1" ht="24.15" customHeight="1">
      <c r="A182" s="36"/>
      <c r="B182" s="37"/>
      <c r="C182" s="208" t="s">
        <v>429</v>
      </c>
      <c r="D182" s="208" t="s">
        <v>134</v>
      </c>
      <c r="E182" s="209" t="s">
        <v>430</v>
      </c>
      <c r="F182" s="210" t="s">
        <v>431</v>
      </c>
      <c r="G182" s="211" t="s">
        <v>334</v>
      </c>
      <c r="H182" s="212">
        <v>20</v>
      </c>
      <c r="I182" s="213"/>
      <c r="J182" s="214">
        <f>ROUND(I182*H182,2)</f>
        <v>0</v>
      </c>
      <c r="K182" s="210" t="s">
        <v>138</v>
      </c>
      <c r="L182" s="215"/>
      <c r="M182" s="216" t="s">
        <v>21</v>
      </c>
      <c r="N182" s="217" t="s">
        <v>44</v>
      </c>
      <c r="O182" s="82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0" t="s">
        <v>139</v>
      </c>
      <c r="AT182" s="220" t="s">
        <v>134</v>
      </c>
      <c r="AU182" s="220" t="s">
        <v>80</v>
      </c>
      <c r="AY182" s="15" t="s">
        <v>133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5" t="s">
        <v>80</v>
      </c>
      <c r="BK182" s="221">
        <f>ROUND(I182*H182,2)</f>
        <v>0</v>
      </c>
      <c r="BL182" s="15" t="s">
        <v>139</v>
      </c>
      <c r="BM182" s="220" t="s">
        <v>432</v>
      </c>
    </row>
    <row r="183" s="2" customFormat="1" ht="24.15" customHeight="1">
      <c r="A183" s="36"/>
      <c r="B183" s="37"/>
      <c r="C183" s="208" t="s">
        <v>287</v>
      </c>
      <c r="D183" s="208" t="s">
        <v>134</v>
      </c>
      <c r="E183" s="209" t="s">
        <v>433</v>
      </c>
      <c r="F183" s="210" t="s">
        <v>434</v>
      </c>
      <c r="G183" s="211" t="s">
        <v>334</v>
      </c>
      <c r="H183" s="212">
        <v>30</v>
      </c>
      <c r="I183" s="213"/>
      <c r="J183" s="214">
        <f>ROUND(I183*H183,2)</f>
        <v>0</v>
      </c>
      <c r="K183" s="210" t="s">
        <v>138</v>
      </c>
      <c r="L183" s="215"/>
      <c r="M183" s="216" t="s">
        <v>21</v>
      </c>
      <c r="N183" s="217" t="s">
        <v>44</v>
      </c>
      <c r="O183" s="82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0" t="s">
        <v>139</v>
      </c>
      <c r="AT183" s="220" t="s">
        <v>134</v>
      </c>
      <c r="AU183" s="220" t="s">
        <v>80</v>
      </c>
      <c r="AY183" s="15" t="s">
        <v>133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5" t="s">
        <v>80</v>
      </c>
      <c r="BK183" s="221">
        <f>ROUND(I183*H183,2)</f>
        <v>0</v>
      </c>
      <c r="BL183" s="15" t="s">
        <v>139</v>
      </c>
      <c r="BM183" s="220" t="s">
        <v>435</v>
      </c>
    </row>
    <row r="184" s="2" customFormat="1" ht="78" customHeight="1">
      <c r="A184" s="36"/>
      <c r="B184" s="37"/>
      <c r="C184" s="222" t="s">
        <v>436</v>
      </c>
      <c r="D184" s="222" t="s">
        <v>148</v>
      </c>
      <c r="E184" s="223" t="s">
        <v>437</v>
      </c>
      <c r="F184" s="224" t="s">
        <v>438</v>
      </c>
      <c r="G184" s="225" t="s">
        <v>142</v>
      </c>
      <c r="H184" s="226">
        <v>90</v>
      </c>
      <c r="I184" s="227"/>
      <c r="J184" s="228">
        <f>ROUND(I184*H184,2)</f>
        <v>0</v>
      </c>
      <c r="K184" s="224" t="s">
        <v>138</v>
      </c>
      <c r="L184" s="42"/>
      <c r="M184" s="229" t="s">
        <v>21</v>
      </c>
      <c r="N184" s="230" t="s">
        <v>44</v>
      </c>
      <c r="O184" s="82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0" t="s">
        <v>143</v>
      </c>
      <c r="AT184" s="220" t="s">
        <v>148</v>
      </c>
      <c r="AU184" s="220" t="s">
        <v>80</v>
      </c>
      <c r="AY184" s="15" t="s">
        <v>133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5" t="s">
        <v>80</v>
      </c>
      <c r="BK184" s="221">
        <f>ROUND(I184*H184,2)</f>
        <v>0</v>
      </c>
      <c r="BL184" s="15" t="s">
        <v>143</v>
      </c>
      <c r="BM184" s="220" t="s">
        <v>439</v>
      </c>
    </row>
    <row r="185" s="2" customFormat="1" ht="78" customHeight="1">
      <c r="A185" s="36"/>
      <c r="B185" s="37"/>
      <c r="C185" s="222" t="s">
        <v>290</v>
      </c>
      <c r="D185" s="222" t="s">
        <v>148</v>
      </c>
      <c r="E185" s="223" t="s">
        <v>440</v>
      </c>
      <c r="F185" s="224" t="s">
        <v>441</v>
      </c>
      <c r="G185" s="225" t="s">
        <v>142</v>
      </c>
      <c r="H185" s="226">
        <v>100</v>
      </c>
      <c r="I185" s="227"/>
      <c r="J185" s="228">
        <f>ROUND(I185*H185,2)</f>
        <v>0</v>
      </c>
      <c r="K185" s="224" t="s">
        <v>138</v>
      </c>
      <c r="L185" s="42"/>
      <c r="M185" s="229" t="s">
        <v>21</v>
      </c>
      <c r="N185" s="230" t="s">
        <v>44</v>
      </c>
      <c r="O185" s="82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0" t="s">
        <v>143</v>
      </c>
      <c r="AT185" s="220" t="s">
        <v>148</v>
      </c>
      <c r="AU185" s="220" t="s">
        <v>80</v>
      </c>
      <c r="AY185" s="15" t="s">
        <v>133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5" t="s">
        <v>80</v>
      </c>
      <c r="BK185" s="221">
        <f>ROUND(I185*H185,2)</f>
        <v>0</v>
      </c>
      <c r="BL185" s="15" t="s">
        <v>143</v>
      </c>
      <c r="BM185" s="220" t="s">
        <v>442</v>
      </c>
    </row>
    <row r="186" s="2" customFormat="1" ht="78" customHeight="1">
      <c r="A186" s="36"/>
      <c r="B186" s="37"/>
      <c r="C186" s="222" t="s">
        <v>443</v>
      </c>
      <c r="D186" s="222" t="s">
        <v>148</v>
      </c>
      <c r="E186" s="223" t="s">
        <v>444</v>
      </c>
      <c r="F186" s="224" t="s">
        <v>445</v>
      </c>
      <c r="G186" s="225" t="s">
        <v>142</v>
      </c>
      <c r="H186" s="226">
        <v>40</v>
      </c>
      <c r="I186" s="227"/>
      <c r="J186" s="228">
        <f>ROUND(I186*H186,2)</f>
        <v>0</v>
      </c>
      <c r="K186" s="224" t="s">
        <v>138</v>
      </c>
      <c r="L186" s="42"/>
      <c r="M186" s="229" t="s">
        <v>21</v>
      </c>
      <c r="N186" s="230" t="s">
        <v>44</v>
      </c>
      <c r="O186" s="82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0" t="s">
        <v>143</v>
      </c>
      <c r="AT186" s="220" t="s">
        <v>148</v>
      </c>
      <c r="AU186" s="220" t="s">
        <v>80</v>
      </c>
      <c r="AY186" s="15" t="s">
        <v>133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5" t="s">
        <v>80</v>
      </c>
      <c r="BK186" s="221">
        <f>ROUND(I186*H186,2)</f>
        <v>0</v>
      </c>
      <c r="BL186" s="15" t="s">
        <v>143</v>
      </c>
      <c r="BM186" s="220" t="s">
        <v>446</v>
      </c>
    </row>
    <row r="187" s="12" customFormat="1" ht="25.92" customHeight="1">
      <c r="A187" s="12"/>
      <c r="B187" s="194"/>
      <c r="C187" s="195"/>
      <c r="D187" s="196" t="s">
        <v>72</v>
      </c>
      <c r="E187" s="197" t="s">
        <v>447</v>
      </c>
      <c r="F187" s="197" t="s">
        <v>448</v>
      </c>
      <c r="G187" s="195"/>
      <c r="H187" s="195"/>
      <c r="I187" s="198"/>
      <c r="J187" s="199">
        <f>BK187</f>
        <v>0</v>
      </c>
      <c r="K187" s="195"/>
      <c r="L187" s="200"/>
      <c r="M187" s="201"/>
      <c r="N187" s="202"/>
      <c r="O187" s="202"/>
      <c r="P187" s="203">
        <f>SUM(P188:P203)</f>
        <v>0</v>
      </c>
      <c r="Q187" s="202"/>
      <c r="R187" s="203">
        <f>SUM(R188:R203)</f>
        <v>0</v>
      </c>
      <c r="S187" s="202"/>
      <c r="T187" s="204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5" t="s">
        <v>80</v>
      </c>
      <c r="AT187" s="206" t="s">
        <v>72</v>
      </c>
      <c r="AU187" s="206" t="s">
        <v>73</v>
      </c>
      <c r="AY187" s="205" t="s">
        <v>133</v>
      </c>
      <c r="BK187" s="207">
        <f>SUM(BK188:BK203)</f>
        <v>0</v>
      </c>
    </row>
    <row r="188" s="2" customFormat="1" ht="37.8" customHeight="1">
      <c r="A188" s="36"/>
      <c r="B188" s="37"/>
      <c r="C188" s="222" t="s">
        <v>294</v>
      </c>
      <c r="D188" s="222" t="s">
        <v>148</v>
      </c>
      <c r="E188" s="223" t="s">
        <v>449</v>
      </c>
      <c r="F188" s="224" t="s">
        <v>450</v>
      </c>
      <c r="G188" s="225" t="s">
        <v>142</v>
      </c>
      <c r="H188" s="226">
        <v>16</v>
      </c>
      <c r="I188" s="227"/>
      <c r="J188" s="228">
        <f>ROUND(I188*H188,2)</f>
        <v>0</v>
      </c>
      <c r="K188" s="224" t="s">
        <v>138</v>
      </c>
      <c r="L188" s="42"/>
      <c r="M188" s="229" t="s">
        <v>21</v>
      </c>
      <c r="N188" s="230" t="s">
        <v>44</v>
      </c>
      <c r="O188" s="82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0" t="s">
        <v>143</v>
      </c>
      <c r="AT188" s="220" t="s">
        <v>148</v>
      </c>
      <c r="AU188" s="220" t="s">
        <v>80</v>
      </c>
      <c r="AY188" s="15" t="s">
        <v>133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5" t="s">
        <v>80</v>
      </c>
      <c r="BK188" s="221">
        <f>ROUND(I188*H188,2)</f>
        <v>0</v>
      </c>
      <c r="BL188" s="15" t="s">
        <v>143</v>
      </c>
      <c r="BM188" s="220" t="s">
        <v>451</v>
      </c>
    </row>
    <row r="189" s="2" customFormat="1" ht="66.75" customHeight="1">
      <c r="A189" s="36"/>
      <c r="B189" s="37"/>
      <c r="C189" s="222" t="s">
        <v>452</v>
      </c>
      <c r="D189" s="222" t="s">
        <v>148</v>
      </c>
      <c r="E189" s="223" t="s">
        <v>453</v>
      </c>
      <c r="F189" s="224" t="s">
        <v>454</v>
      </c>
      <c r="G189" s="225" t="s">
        <v>142</v>
      </c>
      <c r="H189" s="226">
        <v>34</v>
      </c>
      <c r="I189" s="227"/>
      <c r="J189" s="228">
        <f>ROUND(I189*H189,2)</f>
        <v>0</v>
      </c>
      <c r="K189" s="224" t="s">
        <v>138</v>
      </c>
      <c r="L189" s="42"/>
      <c r="M189" s="229" t="s">
        <v>21</v>
      </c>
      <c r="N189" s="230" t="s">
        <v>44</v>
      </c>
      <c r="O189" s="82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0" t="s">
        <v>143</v>
      </c>
      <c r="AT189" s="220" t="s">
        <v>148</v>
      </c>
      <c r="AU189" s="220" t="s">
        <v>80</v>
      </c>
      <c r="AY189" s="15" t="s">
        <v>133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5" t="s">
        <v>80</v>
      </c>
      <c r="BK189" s="221">
        <f>ROUND(I189*H189,2)</f>
        <v>0</v>
      </c>
      <c r="BL189" s="15" t="s">
        <v>143</v>
      </c>
      <c r="BM189" s="220" t="s">
        <v>455</v>
      </c>
    </row>
    <row r="190" s="2" customFormat="1" ht="62.7" customHeight="1">
      <c r="A190" s="36"/>
      <c r="B190" s="37"/>
      <c r="C190" s="222" t="s">
        <v>297</v>
      </c>
      <c r="D190" s="222" t="s">
        <v>148</v>
      </c>
      <c r="E190" s="223" t="s">
        <v>456</v>
      </c>
      <c r="F190" s="224" t="s">
        <v>457</v>
      </c>
      <c r="G190" s="225" t="s">
        <v>142</v>
      </c>
      <c r="H190" s="226">
        <v>40</v>
      </c>
      <c r="I190" s="227"/>
      <c r="J190" s="228">
        <f>ROUND(I190*H190,2)</f>
        <v>0</v>
      </c>
      <c r="K190" s="224" t="s">
        <v>138</v>
      </c>
      <c r="L190" s="42"/>
      <c r="M190" s="229" t="s">
        <v>21</v>
      </c>
      <c r="N190" s="230" t="s">
        <v>44</v>
      </c>
      <c r="O190" s="82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0" t="s">
        <v>143</v>
      </c>
      <c r="AT190" s="220" t="s">
        <v>148</v>
      </c>
      <c r="AU190" s="220" t="s">
        <v>80</v>
      </c>
      <c r="AY190" s="15" t="s">
        <v>133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5" t="s">
        <v>80</v>
      </c>
      <c r="BK190" s="221">
        <f>ROUND(I190*H190,2)</f>
        <v>0</v>
      </c>
      <c r="BL190" s="15" t="s">
        <v>143</v>
      </c>
      <c r="BM190" s="220" t="s">
        <v>458</v>
      </c>
    </row>
    <row r="191" s="2" customFormat="1" ht="44.25" customHeight="1">
      <c r="A191" s="36"/>
      <c r="B191" s="37"/>
      <c r="C191" s="222" t="s">
        <v>459</v>
      </c>
      <c r="D191" s="222" t="s">
        <v>148</v>
      </c>
      <c r="E191" s="223" t="s">
        <v>460</v>
      </c>
      <c r="F191" s="224" t="s">
        <v>461</v>
      </c>
      <c r="G191" s="225" t="s">
        <v>142</v>
      </c>
      <c r="H191" s="226">
        <v>12</v>
      </c>
      <c r="I191" s="227"/>
      <c r="J191" s="228">
        <f>ROUND(I191*H191,2)</f>
        <v>0</v>
      </c>
      <c r="K191" s="224" t="s">
        <v>138</v>
      </c>
      <c r="L191" s="42"/>
      <c r="M191" s="229" t="s">
        <v>21</v>
      </c>
      <c r="N191" s="230" t="s">
        <v>44</v>
      </c>
      <c r="O191" s="82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0" t="s">
        <v>143</v>
      </c>
      <c r="AT191" s="220" t="s">
        <v>148</v>
      </c>
      <c r="AU191" s="220" t="s">
        <v>80</v>
      </c>
      <c r="AY191" s="15" t="s">
        <v>133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5" t="s">
        <v>80</v>
      </c>
      <c r="BK191" s="221">
        <f>ROUND(I191*H191,2)</f>
        <v>0</v>
      </c>
      <c r="BL191" s="15" t="s">
        <v>143</v>
      </c>
      <c r="BM191" s="220" t="s">
        <v>462</v>
      </c>
    </row>
    <row r="192" s="2" customFormat="1" ht="37.8" customHeight="1">
      <c r="A192" s="36"/>
      <c r="B192" s="37"/>
      <c r="C192" s="222" t="s">
        <v>301</v>
      </c>
      <c r="D192" s="222" t="s">
        <v>148</v>
      </c>
      <c r="E192" s="223" t="s">
        <v>463</v>
      </c>
      <c r="F192" s="224" t="s">
        <v>464</v>
      </c>
      <c r="G192" s="225" t="s">
        <v>142</v>
      </c>
      <c r="H192" s="226">
        <v>2</v>
      </c>
      <c r="I192" s="227"/>
      <c r="J192" s="228">
        <f>ROUND(I192*H192,2)</f>
        <v>0</v>
      </c>
      <c r="K192" s="224" t="s">
        <v>138</v>
      </c>
      <c r="L192" s="42"/>
      <c r="M192" s="229" t="s">
        <v>21</v>
      </c>
      <c r="N192" s="230" t="s">
        <v>44</v>
      </c>
      <c r="O192" s="82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0" t="s">
        <v>143</v>
      </c>
      <c r="AT192" s="220" t="s">
        <v>148</v>
      </c>
      <c r="AU192" s="220" t="s">
        <v>80</v>
      </c>
      <c r="AY192" s="15" t="s">
        <v>133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15" t="s">
        <v>80</v>
      </c>
      <c r="BK192" s="221">
        <f>ROUND(I192*H192,2)</f>
        <v>0</v>
      </c>
      <c r="BL192" s="15" t="s">
        <v>143</v>
      </c>
      <c r="BM192" s="220" t="s">
        <v>465</v>
      </c>
    </row>
    <row r="193" s="2" customFormat="1" ht="44.25" customHeight="1">
      <c r="A193" s="36"/>
      <c r="B193" s="37"/>
      <c r="C193" s="222" t="s">
        <v>466</v>
      </c>
      <c r="D193" s="222" t="s">
        <v>148</v>
      </c>
      <c r="E193" s="223" t="s">
        <v>467</v>
      </c>
      <c r="F193" s="224" t="s">
        <v>468</v>
      </c>
      <c r="G193" s="225" t="s">
        <v>142</v>
      </c>
      <c r="H193" s="226">
        <v>6</v>
      </c>
      <c r="I193" s="227"/>
      <c r="J193" s="228">
        <f>ROUND(I193*H193,2)</f>
        <v>0</v>
      </c>
      <c r="K193" s="224" t="s">
        <v>138</v>
      </c>
      <c r="L193" s="42"/>
      <c r="M193" s="229" t="s">
        <v>21</v>
      </c>
      <c r="N193" s="230" t="s">
        <v>44</v>
      </c>
      <c r="O193" s="82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0" t="s">
        <v>143</v>
      </c>
      <c r="AT193" s="220" t="s">
        <v>148</v>
      </c>
      <c r="AU193" s="220" t="s">
        <v>80</v>
      </c>
      <c r="AY193" s="15" t="s">
        <v>133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5" t="s">
        <v>80</v>
      </c>
      <c r="BK193" s="221">
        <f>ROUND(I193*H193,2)</f>
        <v>0</v>
      </c>
      <c r="BL193" s="15" t="s">
        <v>143</v>
      </c>
      <c r="BM193" s="220" t="s">
        <v>469</v>
      </c>
    </row>
    <row r="194" s="2" customFormat="1" ht="142.2" customHeight="1">
      <c r="A194" s="36"/>
      <c r="B194" s="37"/>
      <c r="C194" s="222" t="s">
        <v>304</v>
      </c>
      <c r="D194" s="222" t="s">
        <v>148</v>
      </c>
      <c r="E194" s="223" t="s">
        <v>470</v>
      </c>
      <c r="F194" s="224" t="s">
        <v>471</v>
      </c>
      <c r="G194" s="225" t="s">
        <v>142</v>
      </c>
      <c r="H194" s="226">
        <v>40</v>
      </c>
      <c r="I194" s="227"/>
      <c r="J194" s="228">
        <f>ROUND(I194*H194,2)</f>
        <v>0</v>
      </c>
      <c r="K194" s="224" t="s">
        <v>138</v>
      </c>
      <c r="L194" s="42"/>
      <c r="M194" s="229" t="s">
        <v>21</v>
      </c>
      <c r="N194" s="230" t="s">
        <v>44</v>
      </c>
      <c r="O194" s="82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0" t="s">
        <v>143</v>
      </c>
      <c r="AT194" s="220" t="s">
        <v>148</v>
      </c>
      <c r="AU194" s="220" t="s">
        <v>80</v>
      </c>
      <c r="AY194" s="15" t="s">
        <v>133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15" t="s">
        <v>80</v>
      </c>
      <c r="BK194" s="221">
        <f>ROUND(I194*H194,2)</f>
        <v>0</v>
      </c>
      <c r="BL194" s="15" t="s">
        <v>143</v>
      </c>
      <c r="BM194" s="220" t="s">
        <v>472</v>
      </c>
    </row>
    <row r="195" s="2" customFormat="1" ht="37.8" customHeight="1">
      <c r="A195" s="36"/>
      <c r="B195" s="37"/>
      <c r="C195" s="222" t="s">
        <v>473</v>
      </c>
      <c r="D195" s="222" t="s">
        <v>148</v>
      </c>
      <c r="E195" s="223" t="s">
        <v>474</v>
      </c>
      <c r="F195" s="224" t="s">
        <v>475</v>
      </c>
      <c r="G195" s="225" t="s">
        <v>142</v>
      </c>
      <c r="H195" s="226">
        <v>20</v>
      </c>
      <c r="I195" s="227"/>
      <c r="J195" s="228">
        <f>ROUND(I195*H195,2)</f>
        <v>0</v>
      </c>
      <c r="K195" s="224" t="s">
        <v>138</v>
      </c>
      <c r="L195" s="42"/>
      <c r="M195" s="229" t="s">
        <v>21</v>
      </c>
      <c r="N195" s="230" t="s">
        <v>44</v>
      </c>
      <c r="O195" s="82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0" t="s">
        <v>143</v>
      </c>
      <c r="AT195" s="220" t="s">
        <v>148</v>
      </c>
      <c r="AU195" s="220" t="s">
        <v>80</v>
      </c>
      <c r="AY195" s="15" t="s">
        <v>133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5" t="s">
        <v>80</v>
      </c>
      <c r="BK195" s="221">
        <f>ROUND(I195*H195,2)</f>
        <v>0</v>
      </c>
      <c r="BL195" s="15" t="s">
        <v>143</v>
      </c>
      <c r="BM195" s="220" t="s">
        <v>476</v>
      </c>
    </row>
    <row r="196" s="2" customFormat="1" ht="37.8" customHeight="1">
      <c r="A196" s="36"/>
      <c r="B196" s="37"/>
      <c r="C196" s="222" t="s">
        <v>308</v>
      </c>
      <c r="D196" s="222" t="s">
        <v>148</v>
      </c>
      <c r="E196" s="223" t="s">
        <v>477</v>
      </c>
      <c r="F196" s="224" t="s">
        <v>478</v>
      </c>
      <c r="G196" s="225" t="s">
        <v>142</v>
      </c>
      <c r="H196" s="226">
        <v>20</v>
      </c>
      <c r="I196" s="227"/>
      <c r="J196" s="228">
        <f>ROUND(I196*H196,2)</f>
        <v>0</v>
      </c>
      <c r="K196" s="224" t="s">
        <v>138</v>
      </c>
      <c r="L196" s="42"/>
      <c r="M196" s="229" t="s">
        <v>21</v>
      </c>
      <c r="N196" s="230" t="s">
        <v>44</v>
      </c>
      <c r="O196" s="82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0" t="s">
        <v>143</v>
      </c>
      <c r="AT196" s="220" t="s">
        <v>148</v>
      </c>
      <c r="AU196" s="220" t="s">
        <v>80</v>
      </c>
      <c r="AY196" s="15" t="s">
        <v>133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15" t="s">
        <v>80</v>
      </c>
      <c r="BK196" s="221">
        <f>ROUND(I196*H196,2)</f>
        <v>0</v>
      </c>
      <c r="BL196" s="15" t="s">
        <v>143</v>
      </c>
      <c r="BM196" s="220" t="s">
        <v>479</v>
      </c>
    </row>
    <row r="197" s="2" customFormat="1" ht="37.8" customHeight="1">
      <c r="A197" s="36"/>
      <c r="B197" s="37"/>
      <c r="C197" s="222" t="s">
        <v>480</v>
      </c>
      <c r="D197" s="222" t="s">
        <v>148</v>
      </c>
      <c r="E197" s="223" t="s">
        <v>481</v>
      </c>
      <c r="F197" s="224" t="s">
        <v>482</v>
      </c>
      <c r="G197" s="225" t="s">
        <v>142</v>
      </c>
      <c r="H197" s="226">
        <v>20</v>
      </c>
      <c r="I197" s="227"/>
      <c r="J197" s="228">
        <f>ROUND(I197*H197,2)</f>
        <v>0</v>
      </c>
      <c r="K197" s="224" t="s">
        <v>138</v>
      </c>
      <c r="L197" s="42"/>
      <c r="M197" s="229" t="s">
        <v>21</v>
      </c>
      <c r="N197" s="230" t="s">
        <v>44</v>
      </c>
      <c r="O197" s="82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0" t="s">
        <v>143</v>
      </c>
      <c r="AT197" s="220" t="s">
        <v>148</v>
      </c>
      <c r="AU197" s="220" t="s">
        <v>80</v>
      </c>
      <c r="AY197" s="15" t="s">
        <v>133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5" t="s">
        <v>80</v>
      </c>
      <c r="BK197" s="221">
        <f>ROUND(I197*H197,2)</f>
        <v>0</v>
      </c>
      <c r="BL197" s="15" t="s">
        <v>143</v>
      </c>
      <c r="BM197" s="220" t="s">
        <v>483</v>
      </c>
    </row>
    <row r="198" s="2" customFormat="1" ht="44.25" customHeight="1">
      <c r="A198" s="36"/>
      <c r="B198" s="37"/>
      <c r="C198" s="222" t="s">
        <v>311</v>
      </c>
      <c r="D198" s="222" t="s">
        <v>148</v>
      </c>
      <c r="E198" s="223" t="s">
        <v>484</v>
      </c>
      <c r="F198" s="224" t="s">
        <v>485</v>
      </c>
      <c r="G198" s="225" t="s">
        <v>142</v>
      </c>
      <c r="H198" s="226">
        <v>40</v>
      </c>
      <c r="I198" s="227"/>
      <c r="J198" s="228">
        <f>ROUND(I198*H198,2)</f>
        <v>0</v>
      </c>
      <c r="K198" s="224" t="s">
        <v>138</v>
      </c>
      <c r="L198" s="42"/>
      <c r="M198" s="229" t="s">
        <v>21</v>
      </c>
      <c r="N198" s="230" t="s">
        <v>44</v>
      </c>
      <c r="O198" s="82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0" t="s">
        <v>143</v>
      </c>
      <c r="AT198" s="220" t="s">
        <v>148</v>
      </c>
      <c r="AU198" s="220" t="s">
        <v>80</v>
      </c>
      <c r="AY198" s="15" t="s">
        <v>133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5" t="s">
        <v>80</v>
      </c>
      <c r="BK198" s="221">
        <f>ROUND(I198*H198,2)</f>
        <v>0</v>
      </c>
      <c r="BL198" s="15" t="s">
        <v>143</v>
      </c>
      <c r="BM198" s="220" t="s">
        <v>486</v>
      </c>
    </row>
    <row r="199" s="2" customFormat="1" ht="44.25" customHeight="1">
      <c r="A199" s="36"/>
      <c r="B199" s="37"/>
      <c r="C199" s="222" t="s">
        <v>487</v>
      </c>
      <c r="D199" s="222" t="s">
        <v>148</v>
      </c>
      <c r="E199" s="223" t="s">
        <v>488</v>
      </c>
      <c r="F199" s="224" t="s">
        <v>489</v>
      </c>
      <c r="G199" s="225" t="s">
        <v>142</v>
      </c>
      <c r="H199" s="226">
        <v>2</v>
      </c>
      <c r="I199" s="227"/>
      <c r="J199" s="228">
        <f>ROUND(I199*H199,2)</f>
        <v>0</v>
      </c>
      <c r="K199" s="224" t="s">
        <v>138</v>
      </c>
      <c r="L199" s="42"/>
      <c r="M199" s="229" t="s">
        <v>21</v>
      </c>
      <c r="N199" s="230" t="s">
        <v>44</v>
      </c>
      <c r="O199" s="82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0" t="s">
        <v>143</v>
      </c>
      <c r="AT199" s="220" t="s">
        <v>148</v>
      </c>
      <c r="AU199" s="220" t="s">
        <v>80</v>
      </c>
      <c r="AY199" s="15" t="s">
        <v>133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15" t="s">
        <v>80</v>
      </c>
      <c r="BK199" s="221">
        <f>ROUND(I199*H199,2)</f>
        <v>0</v>
      </c>
      <c r="BL199" s="15" t="s">
        <v>143</v>
      </c>
      <c r="BM199" s="220" t="s">
        <v>490</v>
      </c>
    </row>
    <row r="200" s="2" customFormat="1" ht="128.55" customHeight="1">
      <c r="A200" s="36"/>
      <c r="B200" s="37"/>
      <c r="C200" s="222" t="s">
        <v>315</v>
      </c>
      <c r="D200" s="222" t="s">
        <v>148</v>
      </c>
      <c r="E200" s="223" t="s">
        <v>491</v>
      </c>
      <c r="F200" s="224" t="s">
        <v>492</v>
      </c>
      <c r="G200" s="225" t="s">
        <v>142</v>
      </c>
      <c r="H200" s="226">
        <v>40</v>
      </c>
      <c r="I200" s="227"/>
      <c r="J200" s="228">
        <f>ROUND(I200*H200,2)</f>
        <v>0</v>
      </c>
      <c r="K200" s="224" t="s">
        <v>138</v>
      </c>
      <c r="L200" s="42"/>
      <c r="M200" s="229" t="s">
        <v>21</v>
      </c>
      <c r="N200" s="230" t="s">
        <v>44</v>
      </c>
      <c r="O200" s="82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0" t="s">
        <v>143</v>
      </c>
      <c r="AT200" s="220" t="s">
        <v>148</v>
      </c>
      <c r="AU200" s="220" t="s">
        <v>80</v>
      </c>
      <c r="AY200" s="15" t="s">
        <v>133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5" t="s">
        <v>80</v>
      </c>
      <c r="BK200" s="221">
        <f>ROUND(I200*H200,2)</f>
        <v>0</v>
      </c>
      <c r="BL200" s="15" t="s">
        <v>143</v>
      </c>
      <c r="BM200" s="220" t="s">
        <v>493</v>
      </c>
    </row>
    <row r="201" s="2" customFormat="1" ht="128.55" customHeight="1">
      <c r="A201" s="36"/>
      <c r="B201" s="37"/>
      <c r="C201" s="222" t="s">
        <v>494</v>
      </c>
      <c r="D201" s="222" t="s">
        <v>148</v>
      </c>
      <c r="E201" s="223" t="s">
        <v>495</v>
      </c>
      <c r="F201" s="224" t="s">
        <v>496</v>
      </c>
      <c r="G201" s="225" t="s">
        <v>142</v>
      </c>
      <c r="H201" s="226">
        <v>2</v>
      </c>
      <c r="I201" s="227"/>
      <c r="J201" s="228">
        <f>ROUND(I201*H201,2)</f>
        <v>0</v>
      </c>
      <c r="K201" s="224" t="s">
        <v>138</v>
      </c>
      <c r="L201" s="42"/>
      <c r="M201" s="229" t="s">
        <v>21</v>
      </c>
      <c r="N201" s="230" t="s">
        <v>44</v>
      </c>
      <c r="O201" s="82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0" t="s">
        <v>143</v>
      </c>
      <c r="AT201" s="220" t="s">
        <v>148</v>
      </c>
      <c r="AU201" s="220" t="s">
        <v>80</v>
      </c>
      <c r="AY201" s="15" t="s">
        <v>133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5" t="s">
        <v>80</v>
      </c>
      <c r="BK201" s="221">
        <f>ROUND(I201*H201,2)</f>
        <v>0</v>
      </c>
      <c r="BL201" s="15" t="s">
        <v>143</v>
      </c>
      <c r="BM201" s="220" t="s">
        <v>497</v>
      </c>
    </row>
    <row r="202" s="2" customFormat="1" ht="128.55" customHeight="1">
      <c r="A202" s="36"/>
      <c r="B202" s="37"/>
      <c r="C202" s="222" t="s">
        <v>318</v>
      </c>
      <c r="D202" s="222" t="s">
        <v>148</v>
      </c>
      <c r="E202" s="223" t="s">
        <v>498</v>
      </c>
      <c r="F202" s="224" t="s">
        <v>499</v>
      </c>
      <c r="G202" s="225" t="s">
        <v>142</v>
      </c>
      <c r="H202" s="226">
        <v>1</v>
      </c>
      <c r="I202" s="227"/>
      <c r="J202" s="228">
        <f>ROUND(I202*H202,2)</f>
        <v>0</v>
      </c>
      <c r="K202" s="224" t="s">
        <v>138</v>
      </c>
      <c r="L202" s="42"/>
      <c r="M202" s="229" t="s">
        <v>21</v>
      </c>
      <c r="N202" s="230" t="s">
        <v>44</v>
      </c>
      <c r="O202" s="82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0" t="s">
        <v>143</v>
      </c>
      <c r="AT202" s="220" t="s">
        <v>148</v>
      </c>
      <c r="AU202" s="220" t="s">
        <v>80</v>
      </c>
      <c r="AY202" s="15" t="s">
        <v>133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5" t="s">
        <v>80</v>
      </c>
      <c r="BK202" s="221">
        <f>ROUND(I202*H202,2)</f>
        <v>0</v>
      </c>
      <c r="BL202" s="15" t="s">
        <v>143</v>
      </c>
      <c r="BM202" s="220" t="s">
        <v>500</v>
      </c>
    </row>
    <row r="203" s="2" customFormat="1" ht="55.5" customHeight="1">
      <c r="A203" s="36"/>
      <c r="B203" s="37"/>
      <c r="C203" s="222" t="s">
        <v>501</v>
      </c>
      <c r="D203" s="222" t="s">
        <v>148</v>
      </c>
      <c r="E203" s="223" t="s">
        <v>502</v>
      </c>
      <c r="F203" s="224" t="s">
        <v>503</v>
      </c>
      <c r="G203" s="225" t="s">
        <v>142</v>
      </c>
      <c r="H203" s="226">
        <v>1</v>
      </c>
      <c r="I203" s="227"/>
      <c r="J203" s="228">
        <f>ROUND(I203*H203,2)</f>
        <v>0</v>
      </c>
      <c r="K203" s="224" t="s">
        <v>138</v>
      </c>
      <c r="L203" s="42"/>
      <c r="M203" s="229" t="s">
        <v>21</v>
      </c>
      <c r="N203" s="230" t="s">
        <v>44</v>
      </c>
      <c r="O203" s="82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0" t="s">
        <v>143</v>
      </c>
      <c r="AT203" s="220" t="s">
        <v>148</v>
      </c>
      <c r="AU203" s="220" t="s">
        <v>80</v>
      </c>
      <c r="AY203" s="15" t="s">
        <v>133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5" t="s">
        <v>80</v>
      </c>
      <c r="BK203" s="221">
        <f>ROUND(I203*H203,2)</f>
        <v>0</v>
      </c>
      <c r="BL203" s="15" t="s">
        <v>143</v>
      </c>
      <c r="BM203" s="220" t="s">
        <v>504</v>
      </c>
    </row>
    <row r="204" s="12" customFormat="1" ht="25.92" customHeight="1">
      <c r="A204" s="12"/>
      <c r="B204" s="194"/>
      <c r="C204" s="195"/>
      <c r="D204" s="196" t="s">
        <v>72</v>
      </c>
      <c r="E204" s="197" t="s">
        <v>505</v>
      </c>
      <c r="F204" s="197" t="s">
        <v>506</v>
      </c>
      <c r="G204" s="195"/>
      <c r="H204" s="195"/>
      <c r="I204" s="198"/>
      <c r="J204" s="199">
        <f>BK204</f>
        <v>0</v>
      </c>
      <c r="K204" s="195"/>
      <c r="L204" s="200"/>
      <c r="M204" s="201"/>
      <c r="N204" s="202"/>
      <c r="O204" s="202"/>
      <c r="P204" s="203">
        <f>SUM(P205:P210)</f>
        <v>0</v>
      </c>
      <c r="Q204" s="202"/>
      <c r="R204" s="203">
        <f>SUM(R205:R210)</f>
        <v>0</v>
      </c>
      <c r="S204" s="202"/>
      <c r="T204" s="204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5" t="s">
        <v>80</v>
      </c>
      <c r="AT204" s="206" t="s">
        <v>72</v>
      </c>
      <c r="AU204" s="206" t="s">
        <v>73</v>
      </c>
      <c r="AY204" s="205" t="s">
        <v>133</v>
      </c>
      <c r="BK204" s="207">
        <f>SUM(BK205:BK210)</f>
        <v>0</v>
      </c>
    </row>
    <row r="205" s="2" customFormat="1" ht="33" customHeight="1">
      <c r="A205" s="36"/>
      <c r="B205" s="37"/>
      <c r="C205" s="208" t="s">
        <v>322</v>
      </c>
      <c r="D205" s="208" t="s">
        <v>134</v>
      </c>
      <c r="E205" s="209" t="s">
        <v>507</v>
      </c>
      <c r="F205" s="210" t="s">
        <v>508</v>
      </c>
      <c r="G205" s="211" t="s">
        <v>142</v>
      </c>
      <c r="H205" s="212">
        <v>1</v>
      </c>
      <c r="I205" s="213"/>
      <c r="J205" s="214">
        <f>ROUND(I205*H205,2)</f>
        <v>0</v>
      </c>
      <c r="K205" s="210" t="s">
        <v>138</v>
      </c>
      <c r="L205" s="215"/>
      <c r="M205" s="216" t="s">
        <v>21</v>
      </c>
      <c r="N205" s="217" t="s">
        <v>44</v>
      </c>
      <c r="O205" s="82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0" t="s">
        <v>139</v>
      </c>
      <c r="AT205" s="220" t="s">
        <v>134</v>
      </c>
      <c r="AU205" s="220" t="s">
        <v>80</v>
      </c>
      <c r="AY205" s="15" t="s">
        <v>133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5" t="s">
        <v>80</v>
      </c>
      <c r="BK205" s="221">
        <f>ROUND(I205*H205,2)</f>
        <v>0</v>
      </c>
      <c r="BL205" s="15" t="s">
        <v>139</v>
      </c>
      <c r="BM205" s="220" t="s">
        <v>509</v>
      </c>
    </row>
    <row r="206" s="2" customFormat="1" ht="49.05" customHeight="1">
      <c r="A206" s="36"/>
      <c r="B206" s="37"/>
      <c r="C206" s="208" t="s">
        <v>510</v>
      </c>
      <c r="D206" s="208" t="s">
        <v>134</v>
      </c>
      <c r="E206" s="209" t="s">
        <v>511</v>
      </c>
      <c r="F206" s="210" t="s">
        <v>512</v>
      </c>
      <c r="G206" s="211" t="s">
        <v>142</v>
      </c>
      <c r="H206" s="212">
        <v>1</v>
      </c>
      <c r="I206" s="213"/>
      <c r="J206" s="214">
        <f>ROUND(I206*H206,2)</f>
        <v>0</v>
      </c>
      <c r="K206" s="210" t="s">
        <v>138</v>
      </c>
      <c r="L206" s="215"/>
      <c r="M206" s="216" t="s">
        <v>21</v>
      </c>
      <c r="N206" s="217" t="s">
        <v>44</v>
      </c>
      <c r="O206" s="82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0" t="s">
        <v>139</v>
      </c>
      <c r="AT206" s="220" t="s">
        <v>134</v>
      </c>
      <c r="AU206" s="220" t="s">
        <v>80</v>
      </c>
      <c r="AY206" s="15" t="s">
        <v>133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5" t="s">
        <v>80</v>
      </c>
      <c r="BK206" s="221">
        <f>ROUND(I206*H206,2)</f>
        <v>0</v>
      </c>
      <c r="BL206" s="15" t="s">
        <v>139</v>
      </c>
      <c r="BM206" s="220" t="s">
        <v>513</v>
      </c>
    </row>
    <row r="207" s="2" customFormat="1" ht="24.15" customHeight="1">
      <c r="A207" s="36"/>
      <c r="B207" s="37"/>
      <c r="C207" s="208" t="s">
        <v>327</v>
      </c>
      <c r="D207" s="208" t="s">
        <v>134</v>
      </c>
      <c r="E207" s="209" t="s">
        <v>514</v>
      </c>
      <c r="F207" s="210" t="s">
        <v>515</v>
      </c>
      <c r="G207" s="211" t="s">
        <v>142</v>
      </c>
      <c r="H207" s="212">
        <v>1</v>
      </c>
      <c r="I207" s="213"/>
      <c r="J207" s="214">
        <f>ROUND(I207*H207,2)</f>
        <v>0</v>
      </c>
      <c r="K207" s="210" t="s">
        <v>138</v>
      </c>
      <c r="L207" s="215"/>
      <c r="M207" s="216" t="s">
        <v>21</v>
      </c>
      <c r="N207" s="217" t="s">
        <v>44</v>
      </c>
      <c r="O207" s="82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0" t="s">
        <v>139</v>
      </c>
      <c r="AT207" s="220" t="s">
        <v>134</v>
      </c>
      <c r="AU207" s="220" t="s">
        <v>80</v>
      </c>
      <c r="AY207" s="15" t="s">
        <v>133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15" t="s">
        <v>80</v>
      </c>
      <c r="BK207" s="221">
        <f>ROUND(I207*H207,2)</f>
        <v>0</v>
      </c>
      <c r="BL207" s="15" t="s">
        <v>139</v>
      </c>
      <c r="BM207" s="220" t="s">
        <v>516</v>
      </c>
    </row>
    <row r="208" s="2" customFormat="1" ht="37.8" customHeight="1">
      <c r="A208" s="36"/>
      <c r="B208" s="37"/>
      <c r="C208" s="208" t="s">
        <v>517</v>
      </c>
      <c r="D208" s="208" t="s">
        <v>134</v>
      </c>
      <c r="E208" s="209" t="s">
        <v>518</v>
      </c>
      <c r="F208" s="210" t="s">
        <v>519</v>
      </c>
      <c r="G208" s="211" t="s">
        <v>142</v>
      </c>
      <c r="H208" s="212">
        <v>1</v>
      </c>
      <c r="I208" s="213"/>
      <c r="J208" s="214">
        <f>ROUND(I208*H208,2)</f>
        <v>0</v>
      </c>
      <c r="K208" s="210" t="s">
        <v>138</v>
      </c>
      <c r="L208" s="215"/>
      <c r="M208" s="216" t="s">
        <v>21</v>
      </c>
      <c r="N208" s="217" t="s">
        <v>44</v>
      </c>
      <c r="O208" s="82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0" t="s">
        <v>139</v>
      </c>
      <c r="AT208" s="220" t="s">
        <v>134</v>
      </c>
      <c r="AU208" s="220" t="s">
        <v>80</v>
      </c>
      <c r="AY208" s="15" t="s">
        <v>133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5" t="s">
        <v>80</v>
      </c>
      <c r="BK208" s="221">
        <f>ROUND(I208*H208,2)</f>
        <v>0</v>
      </c>
      <c r="BL208" s="15" t="s">
        <v>139</v>
      </c>
      <c r="BM208" s="220" t="s">
        <v>520</v>
      </c>
    </row>
    <row r="209" s="2" customFormat="1" ht="37.8" customHeight="1">
      <c r="A209" s="36"/>
      <c r="B209" s="37"/>
      <c r="C209" s="208" t="s">
        <v>331</v>
      </c>
      <c r="D209" s="208" t="s">
        <v>134</v>
      </c>
      <c r="E209" s="209" t="s">
        <v>521</v>
      </c>
      <c r="F209" s="210" t="s">
        <v>522</v>
      </c>
      <c r="G209" s="211" t="s">
        <v>142</v>
      </c>
      <c r="H209" s="212">
        <v>1</v>
      </c>
      <c r="I209" s="213"/>
      <c r="J209" s="214">
        <f>ROUND(I209*H209,2)</f>
        <v>0</v>
      </c>
      <c r="K209" s="210" t="s">
        <v>138</v>
      </c>
      <c r="L209" s="215"/>
      <c r="M209" s="216" t="s">
        <v>21</v>
      </c>
      <c r="N209" s="217" t="s">
        <v>44</v>
      </c>
      <c r="O209" s="82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0" t="s">
        <v>139</v>
      </c>
      <c r="AT209" s="220" t="s">
        <v>134</v>
      </c>
      <c r="AU209" s="220" t="s">
        <v>80</v>
      </c>
      <c r="AY209" s="15" t="s">
        <v>133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5" t="s">
        <v>80</v>
      </c>
      <c r="BK209" s="221">
        <f>ROUND(I209*H209,2)</f>
        <v>0</v>
      </c>
      <c r="BL209" s="15" t="s">
        <v>139</v>
      </c>
      <c r="BM209" s="220" t="s">
        <v>523</v>
      </c>
    </row>
    <row r="210" s="2" customFormat="1" ht="24.15" customHeight="1">
      <c r="A210" s="36"/>
      <c r="B210" s="37"/>
      <c r="C210" s="222" t="s">
        <v>524</v>
      </c>
      <c r="D210" s="222" t="s">
        <v>148</v>
      </c>
      <c r="E210" s="223" t="s">
        <v>525</v>
      </c>
      <c r="F210" s="224" t="s">
        <v>526</v>
      </c>
      <c r="G210" s="225" t="s">
        <v>142</v>
      </c>
      <c r="H210" s="226">
        <v>1</v>
      </c>
      <c r="I210" s="227"/>
      <c r="J210" s="228">
        <f>ROUND(I210*H210,2)</f>
        <v>0</v>
      </c>
      <c r="K210" s="224" t="s">
        <v>138</v>
      </c>
      <c r="L210" s="42"/>
      <c r="M210" s="233" t="s">
        <v>21</v>
      </c>
      <c r="N210" s="234" t="s">
        <v>44</v>
      </c>
      <c r="O210" s="235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0" t="s">
        <v>143</v>
      </c>
      <c r="AT210" s="220" t="s">
        <v>148</v>
      </c>
      <c r="AU210" s="220" t="s">
        <v>80</v>
      </c>
      <c r="AY210" s="15" t="s">
        <v>133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5" t="s">
        <v>80</v>
      </c>
      <c r="BK210" s="221">
        <f>ROUND(I210*H210,2)</f>
        <v>0</v>
      </c>
      <c r="BL210" s="15" t="s">
        <v>143</v>
      </c>
      <c r="BM210" s="220" t="s">
        <v>527</v>
      </c>
    </row>
    <row r="211" s="2" customFormat="1" ht="6.96" customHeight="1">
      <c r="A211" s="36"/>
      <c r="B211" s="57"/>
      <c r="C211" s="58"/>
      <c r="D211" s="58"/>
      <c r="E211" s="58"/>
      <c r="F211" s="58"/>
      <c r="G211" s="58"/>
      <c r="H211" s="58"/>
      <c r="I211" s="58"/>
      <c r="J211" s="58"/>
      <c r="K211" s="58"/>
      <c r="L211" s="42"/>
      <c r="M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</row>
  </sheetData>
  <sheetProtection sheet="1" autoFilter="0" formatColumns="0" formatRows="0" objects="1" scenarios="1" spinCount="100000" saltValue="F9JEYPz8FIhb+CZCTcP9BtqOnOaDx6xCDWniv1xgP6i8pnI2wbgLwWsyPZsDOVScUwR0OmJYiXr5LBTcmfsPBA==" hashValue="D3ew44yxJ9g+j3lbZA6azjptO1dW/69bEaO+k1Mi08TjqNwR+yhAAmiGPeAKTt7oGlovHsqqclbjN2xi3V7YtA==" algorithmName="SHA-512" password="CC35"/>
  <autoFilter ref="C93:K2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82</v>
      </c>
    </row>
    <row r="4" s="1" customFormat="1" ht="24.96" customHeight="1">
      <c r="B4" s="18"/>
      <c r="D4" s="138" t="s">
        <v>98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zakázky'!K6</f>
        <v>Oprava napájení zab. zař. v ŽST Ostrava Bartovice</v>
      </c>
      <c r="F7" s="140"/>
      <c r="G7" s="140"/>
      <c r="H7" s="140"/>
      <c r="L7" s="18"/>
    </row>
    <row r="8" s="1" customFormat="1" ht="12" customHeight="1">
      <c r="B8" s="18"/>
      <c r="D8" s="140" t="s">
        <v>99</v>
      </c>
      <c r="L8" s="18"/>
    </row>
    <row r="9" s="2" customFormat="1" ht="16.5" customHeight="1">
      <c r="A9" s="36"/>
      <c r="B9" s="42"/>
      <c r="C9" s="36"/>
      <c r="D9" s="36"/>
      <c r="E9" s="141" t="s">
        <v>528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101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529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zakázky'!AN8</f>
        <v>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21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30</v>
      </c>
      <c r="E19" s="36"/>
      <c r="F19" s="36"/>
      <c r="G19" s="36"/>
      <c r="H19" s="36"/>
      <c r="I19" s="140" t="s">
        <v>27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29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32</v>
      </c>
      <c r="E22" s="36"/>
      <c r="F22" s="36"/>
      <c r="G22" s="36"/>
      <c r="H22" s="36"/>
      <c r="I22" s="140" t="s">
        <v>27</v>
      </c>
      <c r="J22" s="131" t="str">
        <f>IF('Rekapitulace zakázky'!AN16="","",'Rekapitulace zakázky'!AN16)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zakázky'!E17="","",'Rekapitulace zakázky'!E17)</f>
        <v xml:space="preserve"> </v>
      </c>
      <c r="F23" s="36"/>
      <c r="G23" s="36"/>
      <c r="H23" s="36"/>
      <c r="I23" s="140" t="s">
        <v>29</v>
      </c>
      <c r="J23" s="131" t="str">
        <f>IF('Rekapitulace zakázky'!AN17="","",'Rekapitulace zakázky'!AN17)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35</v>
      </c>
      <c r="E25" s="36"/>
      <c r="F25" s="36"/>
      <c r="G25" s="36"/>
      <c r="H25" s="36"/>
      <c r="I25" s="140" t="s">
        <v>27</v>
      </c>
      <c r="J25" s="131" t="s">
        <v>21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29</v>
      </c>
      <c r="J26" s="131" t="s">
        <v>21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37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39</v>
      </c>
      <c r="E32" s="36"/>
      <c r="F32" s="36"/>
      <c r="G32" s="36"/>
      <c r="H32" s="36"/>
      <c r="I32" s="36"/>
      <c r="J32" s="151">
        <f>ROUND(J98,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41</v>
      </c>
      <c r="G34" s="36"/>
      <c r="H34" s="36"/>
      <c r="I34" s="152" t="s">
        <v>40</v>
      </c>
      <c r="J34" s="152" t="s">
        <v>42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43</v>
      </c>
      <c r="E35" s="140" t="s">
        <v>44</v>
      </c>
      <c r="F35" s="154">
        <f>ROUND((SUM(BE98:BE180)),  2)</f>
        <v>0</v>
      </c>
      <c r="G35" s="36"/>
      <c r="H35" s="36"/>
      <c r="I35" s="155">
        <v>0.20999999999999999</v>
      </c>
      <c r="J35" s="154">
        <f>ROUND(((SUM(BE98:BE180))*I35),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45</v>
      </c>
      <c r="F36" s="154">
        <f>ROUND((SUM(BF98:BF180)),  2)</f>
        <v>0</v>
      </c>
      <c r="G36" s="36"/>
      <c r="H36" s="36"/>
      <c r="I36" s="155">
        <v>0.14999999999999999</v>
      </c>
      <c r="J36" s="154">
        <f>ROUND(((SUM(BF98:BF180))*I36),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46</v>
      </c>
      <c r="F37" s="154">
        <f>ROUND((SUM(BG98:BG180)),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47</v>
      </c>
      <c r="F38" s="154">
        <f>ROUND((SUM(BH98:BH180)),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48</v>
      </c>
      <c r="F39" s="154">
        <f>ROUND((SUM(BI98:BI180)),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49</v>
      </c>
      <c r="E41" s="158"/>
      <c r="F41" s="158"/>
      <c r="G41" s="159" t="s">
        <v>50</v>
      </c>
      <c r="H41" s="160" t="s">
        <v>51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105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napájení zab. zař. v ŽST Ostrava Bartovice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528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101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01-01 - ÚRS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 xml:space="preserve"> Ostrava Bartovice</v>
      </c>
      <c r="G56" s="38"/>
      <c r="H56" s="38"/>
      <c r="I56" s="30" t="s">
        <v>24</v>
      </c>
      <c r="J56" s="70" t="str">
        <f>IF(J14="","",J14)</f>
        <v>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26</v>
      </c>
      <c r="D58" s="38"/>
      <c r="E58" s="38"/>
      <c r="F58" s="25" t="str">
        <f>E17</f>
        <v xml:space="preserve"> Správa železnic, státní organizace</v>
      </c>
      <c r="G58" s="38"/>
      <c r="H58" s="38"/>
      <c r="I58" s="30" t="s">
        <v>32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35</v>
      </c>
      <c r="J59" s="34" t="str">
        <f>E26</f>
        <v>Jana Kotasková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106</v>
      </c>
      <c r="D61" s="169"/>
      <c r="E61" s="169"/>
      <c r="F61" s="169"/>
      <c r="G61" s="169"/>
      <c r="H61" s="169"/>
      <c r="I61" s="169"/>
      <c r="J61" s="170" t="s">
        <v>107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71</v>
      </c>
      <c r="D63" s="38"/>
      <c r="E63" s="38"/>
      <c r="F63" s="38"/>
      <c r="G63" s="38"/>
      <c r="H63" s="38"/>
      <c r="I63" s="38"/>
      <c r="J63" s="100">
        <f>J98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108</v>
      </c>
    </row>
    <row r="64" s="9" customFormat="1" ht="24.96" customHeight="1">
      <c r="A64" s="9"/>
      <c r="B64" s="172"/>
      <c r="C64" s="173"/>
      <c r="D64" s="174" t="s">
        <v>530</v>
      </c>
      <c r="E64" s="175"/>
      <c r="F64" s="175"/>
      <c r="G64" s="175"/>
      <c r="H64" s="175"/>
      <c r="I64" s="175"/>
      <c r="J64" s="176">
        <f>J99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8"/>
      <c r="C65" s="123"/>
      <c r="D65" s="179" t="s">
        <v>531</v>
      </c>
      <c r="E65" s="180"/>
      <c r="F65" s="180"/>
      <c r="G65" s="180"/>
      <c r="H65" s="180"/>
      <c r="I65" s="180"/>
      <c r="J65" s="181">
        <f>J100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8"/>
      <c r="C66" s="123"/>
      <c r="D66" s="179" t="s">
        <v>532</v>
      </c>
      <c r="E66" s="180"/>
      <c r="F66" s="180"/>
      <c r="G66" s="180"/>
      <c r="H66" s="180"/>
      <c r="I66" s="180"/>
      <c r="J66" s="181">
        <f>J103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8"/>
      <c r="C67" s="123"/>
      <c r="D67" s="179" t="s">
        <v>533</v>
      </c>
      <c r="E67" s="180"/>
      <c r="F67" s="180"/>
      <c r="G67" s="180"/>
      <c r="H67" s="180"/>
      <c r="I67" s="180"/>
      <c r="J67" s="181">
        <f>J111</f>
        <v>0</v>
      </c>
      <c r="K67" s="123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8"/>
      <c r="C68" s="123"/>
      <c r="D68" s="179" t="s">
        <v>534</v>
      </c>
      <c r="E68" s="180"/>
      <c r="F68" s="180"/>
      <c r="G68" s="180"/>
      <c r="H68" s="180"/>
      <c r="I68" s="180"/>
      <c r="J68" s="181">
        <f>J122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8"/>
      <c r="C69" s="123"/>
      <c r="D69" s="179" t="s">
        <v>535</v>
      </c>
      <c r="E69" s="180"/>
      <c r="F69" s="180"/>
      <c r="G69" s="180"/>
      <c r="H69" s="180"/>
      <c r="I69" s="180"/>
      <c r="J69" s="181">
        <f>J125</f>
        <v>0</v>
      </c>
      <c r="K69" s="123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2"/>
      <c r="C70" s="173"/>
      <c r="D70" s="174" t="s">
        <v>536</v>
      </c>
      <c r="E70" s="175"/>
      <c r="F70" s="175"/>
      <c r="G70" s="175"/>
      <c r="H70" s="175"/>
      <c r="I70" s="175"/>
      <c r="J70" s="176">
        <f>J128</f>
        <v>0</v>
      </c>
      <c r="K70" s="173"/>
      <c r="L70" s="17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8"/>
      <c r="C71" s="123"/>
      <c r="D71" s="179" t="s">
        <v>537</v>
      </c>
      <c r="E71" s="180"/>
      <c r="F71" s="180"/>
      <c r="G71" s="180"/>
      <c r="H71" s="180"/>
      <c r="I71" s="180"/>
      <c r="J71" s="181">
        <f>J129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8"/>
      <c r="C72" s="123"/>
      <c r="D72" s="179" t="s">
        <v>538</v>
      </c>
      <c r="E72" s="180"/>
      <c r="F72" s="180"/>
      <c r="G72" s="180"/>
      <c r="H72" s="180"/>
      <c r="I72" s="180"/>
      <c r="J72" s="181">
        <f>J136</f>
        <v>0</v>
      </c>
      <c r="K72" s="123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8"/>
      <c r="C73" s="123"/>
      <c r="D73" s="179" t="s">
        <v>539</v>
      </c>
      <c r="E73" s="180"/>
      <c r="F73" s="180"/>
      <c r="G73" s="180"/>
      <c r="H73" s="180"/>
      <c r="I73" s="180"/>
      <c r="J73" s="181">
        <f>J144</f>
        <v>0</v>
      </c>
      <c r="K73" s="123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8"/>
      <c r="C74" s="123"/>
      <c r="D74" s="179" t="s">
        <v>540</v>
      </c>
      <c r="E74" s="180"/>
      <c r="F74" s="180"/>
      <c r="G74" s="180"/>
      <c r="H74" s="180"/>
      <c r="I74" s="180"/>
      <c r="J74" s="181">
        <f>J164</f>
        <v>0</v>
      </c>
      <c r="K74" s="123"/>
      <c r="L74" s="18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8"/>
      <c r="C75" s="123"/>
      <c r="D75" s="179" t="s">
        <v>541</v>
      </c>
      <c r="E75" s="180"/>
      <c r="F75" s="180"/>
      <c r="G75" s="180"/>
      <c r="H75" s="180"/>
      <c r="I75" s="180"/>
      <c r="J75" s="181">
        <f>J171</f>
        <v>0</v>
      </c>
      <c r="K75" s="123"/>
      <c r="L75" s="18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2"/>
      <c r="C76" s="173"/>
      <c r="D76" s="174" t="s">
        <v>542</v>
      </c>
      <c r="E76" s="175"/>
      <c r="F76" s="175"/>
      <c r="G76" s="175"/>
      <c r="H76" s="175"/>
      <c r="I76" s="175"/>
      <c r="J76" s="176">
        <f>J178</f>
        <v>0</v>
      </c>
      <c r="K76" s="173"/>
      <c r="L76" s="177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="2" customFormat="1" ht="6.96" customHeight="1">
      <c r="A82" s="36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24.96" customHeight="1">
      <c r="A83" s="36"/>
      <c r="B83" s="37"/>
      <c r="C83" s="21" t="s">
        <v>118</v>
      </c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16</v>
      </c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167" t="str">
        <f>E7</f>
        <v>Oprava napájení zab. zař. v ŽST Ostrava Bartovice</v>
      </c>
      <c r="F86" s="30"/>
      <c r="G86" s="30"/>
      <c r="H86" s="30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" customFormat="1" ht="12" customHeight="1">
      <c r="B87" s="19"/>
      <c r="C87" s="30" t="s">
        <v>99</v>
      </c>
      <c r="D87" s="20"/>
      <c r="E87" s="20"/>
      <c r="F87" s="20"/>
      <c r="G87" s="20"/>
      <c r="H87" s="20"/>
      <c r="I87" s="20"/>
      <c r="J87" s="20"/>
      <c r="K87" s="20"/>
      <c r="L87" s="18"/>
    </row>
    <row r="88" s="2" customFormat="1" ht="16.5" customHeight="1">
      <c r="A88" s="36"/>
      <c r="B88" s="37"/>
      <c r="C88" s="38"/>
      <c r="D88" s="38"/>
      <c r="E88" s="167" t="s">
        <v>528</v>
      </c>
      <c r="F88" s="38"/>
      <c r="G88" s="38"/>
      <c r="H88" s="38"/>
      <c r="I88" s="38"/>
      <c r="J88" s="38"/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101</v>
      </c>
      <c r="D89" s="38"/>
      <c r="E89" s="38"/>
      <c r="F89" s="38"/>
      <c r="G89" s="38"/>
      <c r="H89" s="38"/>
      <c r="I89" s="38"/>
      <c r="J89" s="38"/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6.5" customHeight="1">
      <c r="A90" s="36"/>
      <c r="B90" s="37"/>
      <c r="C90" s="38"/>
      <c r="D90" s="38"/>
      <c r="E90" s="67" t="str">
        <f>E11</f>
        <v>SO 01-01 - ÚRS</v>
      </c>
      <c r="F90" s="38"/>
      <c r="G90" s="38"/>
      <c r="H90" s="38"/>
      <c r="I90" s="38"/>
      <c r="J90" s="38"/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4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2" customHeight="1">
      <c r="A92" s="36"/>
      <c r="B92" s="37"/>
      <c r="C92" s="30" t="s">
        <v>22</v>
      </c>
      <c r="D92" s="38"/>
      <c r="E92" s="38"/>
      <c r="F92" s="25" t="str">
        <f>F14</f>
        <v xml:space="preserve"> Ostrava Bartovice</v>
      </c>
      <c r="G92" s="38"/>
      <c r="H92" s="38"/>
      <c r="I92" s="30" t="s">
        <v>24</v>
      </c>
      <c r="J92" s="70" t="str">
        <f>IF(J14="","",J14)</f>
        <v>5. 9. 2023</v>
      </c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6.96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4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26</v>
      </c>
      <c r="D94" s="38"/>
      <c r="E94" s="38"/>
      <c r="F94" s="25" t="str">
        <f>E17</f>
        <v xml:space="preserve"> Správa železnic, státní organizace</v>
      </c>
      <c r="G94" s="38"/>
      <c r="H94" s="38"/>
      <c r="I94" s="30" t="s">
        <v>32</v>
      </c>
      <c r="J94" s="34" t="str">
        <f>E23</f>
        <v xml:space="preserve"> </v>
      </c>
      <c r="K94" s="38"/>
      <c r="L94" s="14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5.15" customHeight="1">
      <c r="A95" s="36"/>
      <c r="B95" s="37"/>
      <c r="C95" s="30" t="s">
        <v>30</v>
      </c>
      <c r="D95" s="38"/>
      <c r="E95" s="38"/>
      <c r="F95" s="25" t="str">
        <f>IF(E20="","",E20)</f>
        <v>Vyplň údaj</v>
      </c>
      <c r="G95" s="38"/>
      <c r="H95" s="38"/>
      <c r="I95" s="30" t="s">
        <v>35</v>
      </c>
      <c r="J95" s="34" t="str">
        <f>E26</f>
        <v>Jana Kotasková</v>
      </c>
      <c r="K95" s="38"/>
      <c r="L95" s="14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4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11" customFormat="1" ht="29.28" customHeight="1">
      <c r="A97" s="183"/>
      <c r="B97" s="184"/>
      <c r="C97" s="185" t="s">
        <v>119</v>
      </c>
      <c r="D97" s="186" t="s">
        <v>58</v>
      </c>
      <c r="E97" s="186" t="s">
        <v>54</v>
      </c>
      <c r="F97" s="186" t="s">
        <v>55</v>
      </c>
      <c r="G97" s="186" t="s">
        <v>120</v>
      </c>
      <c r="H97" s="186" t="s">
        <v>121</v>
      </c>
      <c r="I97" s="186" t="s">
        <v>122</v>
      </c>
      <c r="J97" s="186" t="s">
        <v>107</v>
      </c>
      <c r="K97" s="187" t="s">
        <v>123</v>
      </c>
      <c r="L97" s="188"/>
      <c r="M97" s="90" t="s">
        <v>21</v>
      </c>
      <c r="N97" s="91" t="s">
        <v>43</v>
      </c>
      <c r="O97" s="91" t="s">
        <v>124</v>
      </c>
      <c r="P97" s="91" t="s">
        <v>125</v>
      </c>
      <c r="Q97" s="91" t="s">
        <v>126</v>
      </c>
      <c r="R97" s="91" t="s">
        <v>127</v>
      </c>
      <c r="S97" s="91" t="s">
        <v>128</v>
      </c>
      <c r="T97" s="92" t="s">
        <v>129</v>
      </c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</row>
    <row r="98" s="2" customFormat="1" ht="22.8" customHeight="1">
      <c r="A98" s="36"/>
      <c r="B98" s="37"/>
      <c r="C98" s="97" t="s">
        <v>130</v>
      </c>
      <c r="D98" s="38"/>
      <c r="E98" s="38"/>
      <c r="F98" s="38"/>
      <c r="G98" s="38"/>
      <c r="H98" s="38"/>
      <c r="I98" s="38"/>
      <c r="J98" s="189">
        <f>BK98</f>
        <v>0</v>
      </c>
      <c r="K98" s="38"/>
      <c r="L98" s="42"/>
      <c r="M98" s="93"/>
      <c r="N98" s="190"/>
      <c r="O98" s="94"/>
      <c r="P98" s="191">
        <f>P99+P128+P178</f>
        <v>0</v>
      </c>
      <c r="Q98" s="94"/>
      <c r="R98" s="191">
        <f>R99+R128+R178</f>
        <v>3.33334609</v>
      </c>
      <c r="S98" s="94"/>
      <c r="T98" s="192">
        <f>T99+T128+T178</f>
        <v>0.287908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72</v>
      </c>
      <c r="AU98" s="15" t="s">
        <v>108</v>
      </c>
      <c r="BK98" s="193">
        <f>BK99+BK128+BK178</f>
        <v>0</v>
      </c>
    </row>
    <row r="99" s="12" customFormat="1" ht="25.92" customHeight="1">
      <c r="A99" s="12"/>
      <c r="B99" s="194"/>
      <c r="C99" s="195"/>
      <c r="D99" s="196" t="s">
        <v>72</v>
      </c>
      <c r="E99" s="197" t="s">
        <v>543</v>
      </c>
      <c r="F99" s="197" t="s">
        <v>544</v>
      </c>
      <c r="G99" s="195"/>
      <c r="H99" s="195"/>
      <c r="I99" s="198"/>
      <c r="J99" s="199">
        <f>BK99</f>
        <v>0</v>
      </c>
      <c r="K99" s="195"/>
      <c r="L99" s="200"/>
      <c r="M99" s="201"/>
      <c r="N99" s="202"/>
      <c r="O99" s="202"/>
      <c r="P99" s="203">
        <f>P100+P103+P111+P122+P125</f>
        <v>0</v>
      </c>
      <c r="Q99" s="202"/>
      <c r="R99" s="203">
        <f>R100+R103+R111+R122+R125</f>
        <v>3.11144847</v>
      </c>
      <c r="S99" s="202"/>
      <c r="T99" s="204">
        <f>T100+T103+T111+T122+T125</f>
        <v>0.22220000000000001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5" t="s">
        <v>80</v>
      </c>
      <c r="AT99" s="206" t="s">
        <v>72</v>
      </c>
      <c r="AU99" s="206" t="s">
        <v>73</v>
      </c>
      <c r="AY99" s="205" t="s">
        <v>133</v>
      </c>
      <c r="BK99" s="207">
        <f>BK100+BK103+BK111+BK122+BK125</f>
        <v>0</v>
      </c>
    </row>
    <row r="100" s="12" customFormat="1" ht="22.8" customHeight="1">
      <c r="A100" s="12"/>
      <c r="B100" s="194"/>
      <c r="C100" s="195"/>
      <c r="D100" s="196" t="s">
        <v>72</v>
      </c>
      <c r="E100" s="231" t="s">
        <v>144</v>
      </c>
      <c r="F100" s="231" t="s">
        <v>545</v>
      </c>
      <c r="G100" s="195"/>
      <c r="H100" s="195"/>
      <c r="I100" s="198"/>
      <c r="J100" s="232">
        <f>BK100</f>
        <v>0</v>
      </c>
      <c r="K100" s="195"/>
      <c r="L100" s="200"/>
      <c r="M100" s="201"/>
      <c r="N100" s="202"/>
      <c r="O100" s="202"/>
      <c r="P100" s="203">
        <f>SUM(P101:P102)</f>
        <v>0</v>
      </c>
      <c r="Q100" s="202"/>
      <c r="R100" s="203">
        <f>SUM(R101:R102)</f>
        <v>1.86762495</v>
      </c>
      <c r="S100" s="202"/>
      <c r="T100" s="204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5" t="s">
        <v>80</v>
      </c>
      <c r="AT100" s="206" t="s">
        <v>72</v>
      </c>
      <c r="AU100" s="206" t="s">
        <v>80</v>
      </c>
      <c r="AY100" s="205" t="s">
        <v>133</v>
      </c>
      <c r="BK100" s="207">
        <f>SUM(BK101:BK102)</f>
        <v>0</v>
      </c>
    </row>
    <row r="101" s="2" customFormat="1" ht="37.8" customHeight="1">
      <c r="A101" s="36"/>
      <c r="B101" s="37"/>
      <c r="C101" s="222" t="s">
        <v>80</v>
      </c>
      <c r="D101" s="222" t="s">
        <v>148</v>
      </c>
      <c r="E101" s="223" t="s">
        <v>546</v>
      </c>
      <c r="F101" s="224" t="s">
        <v>547</v>
      </c>
      <c r="G101" s="225" t="s">
        <v>362</v>
      </c>
      <c r="H101" s="226">
        <v>7.3630000000000004</v>
      </c>
      <c r="I101" s="227"/>
      <c r="J101" s="228">
        <f>ROUND(I101*H101,2)</f>
        <v>0</v>
      </c>
      <c r="K101" s="224" t="s">
        <v>548</v>
      </c>
      <c r="L101" s="42"/>
      <c r="M101" s="229" t="s">
        <v>21</v>
      </c>
      <c r="N101" s="230" t="s">
        <v>44</v>
      </c>
      <c r="O101" s="82"/>
      <c r="P101" s="218">
        <f>O101*H101</f>
        <v>0</v>
      </c>
      <c r="Q101" s="218">
        <v>0.25364999999999999</v>
      </c>
      <c r="R101" s="218">
        <f>Q101*H101</f>
        <v>1.86762495</v>
      </c>
      <c r="S101" s="218">
        <v>0</v>
      </c>
      <c r="T101" s="219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0" t="s">
        <v>143</v>
      </c>
      <c r="AT101" s="220" t="s">
        <v>148</v>
      </c>
      <c r="AU101" s="220" t="s">
        <v>82</v>
      </c>
      <c r="AY101" s="15" t="s">
        <v>133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5" t="s">
        <v>80</v>
      </c>
      <c r="BK101" s="221">
        <f>ROUND(I101*H101,2)</f>
        <v>0</v>
      </c>
      <c r="BL101" s="15" t="s">
        <v>143</v>
      </c>
      <c r="BM101" s="220" t="s">
        <v>549</v>
      </c>
    </row>
    <row r="102" s="2" customFormat="1">
      <c r="A102" s="36"/>
      <c r="B102" s="37"/>
      <c r="C102" s="38"/>
      <c r="D102" s="238" t="s">
        <v>550</v>
      </c>
      <c r="E102" s="38"/>
      <c r="F102" s="239" t="s">
        <v>551</v>
      </c>
      <c r="G102" s="38"/>
      <c r="H102" s="38"/>
      <c r="I102" s="240"/>
      <c r="J102" s="38"/>
      <c r="K102" s="38"/>
      <c r="L102" s="42"/>
      <c r="M102" s="241"/>
      <c r="N102" s="242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550</v>
      </c>
      <c r="AU102" s="15" t="s">
        <v>82</v>
      </c>
    </row>
    <row r="103" s="12" customFormat="1" ht="22.8" customHeight="1">
      <c r="A103" s="12"/>
      <c r="B103" s="194"/>
      <c r="C103" s="195"/>
      <c r="D103" s="196" t="s">
        <v>72</v>
      </c>
      <c r="E103" s="231" t="s">
        <v>147</v>
      </c>
      <c r="F103" s="231" t="s">
        <v>552</v>
      </c>
      <c r="G103" s="195"/>
      <c r="H103" s="195"/>
      <c r="I103" s="198"/>
      <c r="J103" s="232">
        <f>BK103</f>
        <v>0</v>
      </c>
      <c r="K103" s="195"/>
      <c r="L103" s="200"/>
      <c r="M103" s="201"/>
      <c r="N103" s="202"/>
      <c r="O103" s="202"/>
      <c r="P103" s="203">
        <f>SUM(P104:P110)</f>
        <v>0</v>
      </c>
      <c r="Q103" s="202"/>
      <c r="R103" s="203">
        <f>SUM(R104:R110)</f>
        <v>1.2438235200000001</v>
      </c>
      <c r="S103" s="202"/>
      <c r="T103" s="204">
        <f>SUM(T104:T110)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5" t="s">
        <v>80</v>
      </c>
      <c r="AT103" s="206" t="s">
        <v>72</v>
      </c>
      <c r="AU103" s="206" t="s">
        <v>80</v>
      </c>
      <c r="AY103" s="205" t="s">
        <v>133</v>
      </c>
      <c r="BK103" s="207">
        <f>SUM(BK104:BK110)</f>
        <v>0</v>
      </c>
    </row>
    <row r="104" s="2" customFormat="1" ht="33" customHeight="1">
      <c r="A104" s="36"/>
      <c r="B104" s="37"/>
      <c r="C104" s="222" t="s">
        <v>82</v>
      </c>
      <c r="D104" s="222" t="s">
        <v>148</v>
      </c>
      <c r="E104" s="223" t="s">
        <v>553</v>
      </c>
      <c r="F104" s="224" t="s">
        <v>554</v>
      </c>
      <c r="G104" s="225" t="s">
        <v>142</v>
      </c>
      <c r="H104" s="226">
        <v>3</v>
      </c>
      <c r="I104" s="227"/>
      <c r="J104" s="228">
        <f>ROUND(I104*H104,2)</f>
        <v>0</v>
      </c>
      <c r="K104" s="224" t="s">
        <v>548</v>
      </c>
      <c r="L104" s="42"/>
      <c r="M104" s="229" t="s">
        <v>21</v>
      </c>
      <c r="N104" s="230" t="s">
        <v>44</v>
      </c>
      <c r="O104" s="82"/>
      <c r="P104" s="218">
        <f>O104*H104</f>
        <v>0</v>
      </c>
      <c r="Q104" s="218">
        <v>0.1575</v>
      </c>
      <c r="R104" s="218">
        <f>Q104*H104</f>
        <v>0.47250000000000003</v>
      </c>
      <c r="S104" s="218">
        <v>0</v>
      </c>
      <c r="T104" s="21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0" t="s">
        <v>143</v>
      </c>
      <c r="AT104" s="220" t="s">
        <v>148</v>
      </c>
      <c r="AU104" s="220" t="s">
        <v>82</v>
      </c>
      <c r="AY104" s="15" t="s">
        <v>133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5" t="s">
        <v>80</v>
      </c>
      <c r="BK104" s="221">
        <f>ROUND(I104*H104,2)</f>
        <v>0</v>
      </c>
      <c r="BL104" s="15" t="s">
        <v>143</v>
      </c>
      <c r="BM104" s="220" t="s">
        <v>555</v>
      </c>
    </row>
    <row r="105" s="2" customFormat="1">
      <c r="A105" s="36"/>
      <c r="B105" s="37"/>
      <c r="C105" s="38"/>
      <c r="D105" s="238" t="s">
        <v>550</v>
      </c>
      <c r="E105" s="38"/>
      <c r="F105" s="239" t="s">
        <v>556</v>
      </c>
      <c r="G105" s="38"/>
      <c r="H105" s="38"/>
      <c r="I105" s="240"/>
      <c r="J105" s="38"/>
      <c r="K105" s="38"/>
      <c r="L105" s="42"/>
      <c r="M105" s="241"/>
      <c r="N105" s="242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550</v>
      </c>
      <c r="AU105" s="15" t="s">
        <v>82</v>
      </c>
    </row>
    <row r="106" s="2" customFormat="1" ht="37.8" customHeight="1">
      <c r="A106" s="36"/>
      <c r="B106" s="37"/>
      <c r="C106" s="222" t="s">
        <v>144</v>
      </c>
      <c r="D106" s="222" t="s">
        <v>148</v>
      </c>
      <c r="E106" s="223" t="s">
        <v>557</v>
      </c>
      <c r="F106" s="224" t="s">
        <v>558</v>
      </c>
      <c r="G106" s="225" t="s">
        <v>362</v>
      </c>
      <c r="H106" s="226">
        <v>7.3630000000000004</v>
      </c>
      <c r="I106" s="227"/>
      <c r="J106" s="228">
        <f>ROUND(I106*H106,2)</f>
        <v>0</v>
      </c>
      <c r="K106" s="224" t="s">
        <v>548</v>
      </c>
      <c r="L106" s="42"/>
      <c r="M106" s="229" t="s">
        <v>21</v>
      </c>
      <c r="N106" s="230" t="s">
        <v>44</v>
      </c>
      <c r="O106" s="82"/>
      <c r="P106" s="218">
        <f>O106*H106</f>
        <v>0</v>
      </c>
      <c r="Q106" s="218">
        <v>0.043040000000000002</v>
      </c>
      <c r="R106" s="218">
        <f>Q106*H106</f>
        <v>0.31690352000000005</v>
      </c>
      <c r="S106" s="218">
        <v>0</v>
      </c>
      <c r="T106" s="21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0" t="s">
        <v>143</v>
      </c>
      <c r="AT106" s="220" t="s">
        <v>148</v>
      </c>
      <c r="AU106" s="220" t="s">
        <v>82</v>
      </c>
      <c r="AY106" s="15" t="s">
        <v>133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5" t="s">
        <v>80</v>
      </c>
      <c r="BK106" s="221">
        <f>ROUND(I106*H106,2)</f>
        <v>0</v>
      </c>
      <c r="BL106" s="15" t="s">
        <v>143</v>
      </c>
      <c r="BM106" s="220" t="s">
        <v>559</v>
      </c>
    </row>
    <row r="107" s="2" customFormat="1">
      <c r="A107" s="36"/>
      <c r="B107" s="37"/>
      <c r="C107" s="38"/>
      <c r="D107" s="238" t="s">
        <v>550</v>
      </c>
      <c r="E107" s="38"/>
      <c r="F107" s="239" t="s">
        <v>560</v>
      </c>
      <c r="G107" s="38"/>
      <c r="H107" s="38"/>
      <c r="I107" s="240"/>
      <c r="J107" s="38"/>
      <c r="K107" s="38"/>
      <c r="L107" s="42"/>
      <c r="M107" s="241"/>
      <c r="N107" s="24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550</v>
      </c>
      <c r="AU107" s="15" t="s">
        <v>82</v>
      </c>
    </row>
    <row r="108" s="2" customFormat="1" ht="37.8" customHeight="1">
      <c r="A108" s="36"/>
      <c r="B108" s="37"/>
      <c r="C108" s="222" t="s">
        <v>143</v>
      </c>
      <c r="D108" s="222" t="s">
        <v>148</v>
      </c>
      <c r="E108" s="223" t="s">
        <v>561</v>
      </c>
      <c r="F108" s="224" t="s">
        <v>562</v>
      </c>
      <c r="G108" s="225" t="s">
        <v>142</v>
      </c>
      <c r="H108" s="226">
        <v>1</v>
      </c>
      <c r="I108" s="227"/>
      <c r="J108" s="228">
        <f>ROUND(I108*H108,2)</f>
        <v>0</v>
      </c>
      <c r="K108" s="224" t="s">
        <v>548</v>
      </c>
      <c r="L108" s="42"/>
      <c r="M108" s="229" t="s">
        <v>21</v>
      </c>
      <c r="N108" s="230" t="s">
        <v>44</v>
      </c>
      <c r="O108" s="82"/>
      <c r="P108" s="218">
        <f>O108*H108</f>
        <v>0</v>
      </c>
      <c r="Q108" s="218">
        <v>0.44169999999999998</v>
      </c>
      <c r="R108" s="218">
        <f>Q108*H108</f>
        <v>0.44169999999999998</v>
      </c>
      <c r="S108" s="218">
        <v>0</v>
      </c>
      <c r="T108" s="219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0" t="s">
        <v>143</v>
      </c>
      <c r="AT108" s="220" t="s">
        <v>148</v>
      </c>
      <c r="AU108" s="220" t="s">
        <v>82</v>
      </c>
      <c r="AY108" s="15" t="s">
        <v>133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5" t="s">
        <v>80</v>
      </c>
      <c r="BK108" s="221">
        <f>ROUND(I108*H108,2)</f>
        <v>0</v>
      </c>
      <c r="BL108" s="15" t="s">
        <v>143</v>
      </c>
      <c r="BM108" s="220" t="s">
        <v>563</v>
      </c>
    </row>
    <row r="109" s="2" customFormat="1">
      <c r="A109" s="36"/>
      <c r="B109" s="37"/>
      <c r="C109" s="38"/>
      <c r="D109" s="238" t="s">
        <v>550</v>
      </c>
      <c r="E109" s="38"/>
      <c r="F109" s="239" t="s">
        <v>564</v>
      </c>
      <c r="G109" s="38"/>
      <c r="H109" s="38"/>
      <c r="I109" s="240"/>
      <c r="J109" s="38"/>
      <c r="K109" s="38"/>
      <c r="L109" s="42"/>
      <c r="M109" s="241"/>
      <c r="N109" s="24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550</v>
      </c>
      <c r="AU109" s="15" t="s">
        <v>82</v>
      </c>
    </row>
    <row r="110" s="2" customFormat="1" ht="37.8" customHeight="1">
      <c r="A110" s="36"/>
      <c r="B110" s="37"/>
      <c r="C110" s="208" t="s">
        <v>152</v>
      </c>
      <c r="D110" s="208" t="s">
        <v>134</v>
      </c>
      <c r="E110" s="209" t="s">
        <v>565</v>
      </c>
      <c r="F110" s="210" t="s">
        <v>566</v>
      </c>
      <c r="G110" s="211" t="s">
        <v>142</v>
      </c>
      <c r="H110" s="212">
        <v>1</v>
      </c>
      <c r="I110" s="213"/>
      <c r="J110" s="214">
        <f>ROUND(I110*H110,2)</f>
        <v>0</v>
      </c>
      <c r="K110" s="210" t="s">
        <v>548</v>
      </c>
      <c r="L110" s="215"/>
      <c r="M110" s="216" t="s">
        <v>21</v>
      </c>
      <c r="N110" s="217" t="s">
        <v>44</v>
      </c>
      <c r="O110" s="82"/>
      <c r="P110" s="218">
        <f>O110*H110</f>
        <v>0</v>
      </c>
      <c r="Q110" s="218">
        <v>0.01272</v>
      </c>
      <c r="R110" s="218">
        <f>Q110*H110</f>
        <v>0.01272</v>
      </c>
      <c r="S110" s="218">
        <v>0</v>
      </c>
      <c r="T110" s="219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0" t="s">
        <v>139</v>
      </c>
      <c r="AT110" s="220" t="s">
        <v>134</v>
      </c>
      <c r="AU110" s="220" t="s">
        <v>82</v>
      </c>
      <c r="AY110" s="15" t="s">
        <v>133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5" t="s">
        <v>80</v>
      </c>
      <c r="BK110" s="221">
        <f>ROUND(I110*H110,2)</f>
        <v>0</v>
      </c>
      <c r="BL110" s="15" t="s">
        <v>139</v>
      </c>
      <c r="BM110" s="220" t="s">
        <v>567</v>
      </c>
    </row>
    <row r="111" s="12" customFormat="1" ht="22.8" customHeight="1">
      <c r="A111" s="12"/>
      <c r="B111" s="194"/>
      <c r="C111" s="195"/>
      <c r="D111" s="196" t="s">
        <v>72</v>
      </c>
      <c r="E111" s="231" t="s">
        <v>168</v>
      </c>
      <c r="F111" s="231" t="s">
        <v>568</v>
      </c>
      <c r="G111" s="195"/>
      <c r="H111" s="195"/>
      <c r="I111" s="198"/>
      <c r="J111" s="232">
        <f>BK111</f>
        <v>0</v>
      </c>
      <c r="K111" s="195"/>
      <c r="L111" s="200"/>
      <c r="M111" s="201"/>
      <c r="N111" s="202"/>
      <c r="O111" s="202"/>
      <c r="P111" s="203">
        <f>SUM(P112:P121)</f>
        <v>0</v>
      </c>
      <c r="Q111" s="202"/>
      <c r="R111" s="203">
        <f>SUM(R112:R121)</f>
        <v>0</v>
      </c>
      <c r="S111" s="202"/>
      <c r="T111" s="204">
        <f>SUM(T112:T121)</f>
        <v>0.22220000000000001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5" t="s">
        <v>80</v>
      </c>
      <c r="AT111" s="206" t="s">
        <v>72</v>
      </c>
      <c r="AU111" s="206" t="s">
        <v>80</v>
      </c>
      <c r="AY111" s="205" t="s">
        <v>133</v>
      </c>
      <c r="BK111" s="207">
        <f>SUM(BK112:BK121)</f>
        <v>0</v>
      </c>
    </row>
    <row r="112" s="2" customFormat="1" ht="24.15" customHeight="1">
      <c r="A112" s="36"/>
      <c r="B112" s="37"/>
      <c r="C112" s="222" t="s">
        <v>147</v>
      </c>
      <c r="D112" s="222" t="s">
        <v>148</v>
      </c>
      <c r="E112" s="223" t="s">
        <v>569</v>
      </c>
      <c r="F112" s="224" t="s">
        <v>570</v>
      </c>
      <c r="G112" s="225" t="s">
        <v>571</v>
      </c>
      <c r="H112" s="226">
        <v>0.0050000000000000001</v>
      </c>
      <c r="I112" s="227"/>
      <c r="J112" s="228">
        <f>ROUND(I112*H112,2)</f>
        <v>0</v>
      </c>
      <c r="K112" s="224" t="s">
        <v>548</v>
      </c>
      <c r="L112" s="42"/>
      <c r="M112" s="229" t="s">
        <v>21</v>
      </c>
      <c r="N112" s="230" t="s">
        <v>44</v>
      </c>
      <c r="O112" s="82"/>
      <c r="P112" s="218">
        <f>O112*H112</f>
        <v>0</v>
      </c>
      <c r="Q112" s="218">
        <v>0</v>
      </c>
      <c r="R112" s="218">
        <f>Q112*H112</f>
        <v>0</v>
      </c>
      <c r="S112" s="218">
        <v>2.2000000000000002</v>
      </c>
      <c r="T112" s="219">
        <f>S112*H112</f>
        <v>0.011000000000000001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0" t="s">
        <v>143</v>
      </c>
      <c r="AT112" s="220" t="s">
        <v>148</v>
      </c>
      <c r="AU112" s="220" t="s">
        <v>82</v>
      </c>
      <c r="AY112" s="15" t="s">
        <v>133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5" t="s">
        <v>80</v>
      </c>
      <c r="BK112" s="221">
        <f>ROUND(I112*H112,2)</f>
        <v>0</v>
      </c>
      <c r="BL112" s="15" t="s">
        <v>143</v>
      </c>
      <c r="BM112" s="220" t="s">
        <v>572</v>
      </c>
    </row>
    <row r="113" s="2" customFormat="1">
      <c r="A113" s="36"/>
      <c r="B113" s="37"/>
      <c r="C113" s="38"/>
      <c r="D113" s="238" t="s">
        <v>550</v>
      </c>
      <c r="E113" s="38"/>
      <c r="F113" s="239" t="s">
        <v>573</v>
      </c>
      <c r="G113" s="38"/>
      <c r="H113" s="38"/>
      <c r="I113" s="240"/>
      <c r="J113" s="38"/>
      <c r="K113" s="38"/>
      <c r="L113" s="42"/>
      <c r="M113" s="241"/>
      <c r="N113" s="242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550</v>
      </c>
      <c r="AU113" s="15" t="s">
        <v>82</v>
      </c>
    </row>
    <row r="114" s="2" customFormat="1" ht="24.15" customHeight="1">
      <c r="A114" s="36"/>
      <c r="B114" s="37"/>
      <c r="C114" s="222" t="s">
        <v>161</v>
      </c>
      <c r="D114" s="222" t="s">
        <v>148</v>
      </c>
      <c r="E114" s="223" t="s">
        <v>574</v>
      </c>
      <c r="F114" s="224" t="s">
        <v>575</v>
      </c>
      <c r="G114" s="225" t="s">
        <v>362</v>
      </c>
      <c r="H114" s="226">
        <v>0.059999999999999998</v>
      </c>
      <c r="I114" s="227"/>
      <c r="J114" s="228">
        <f>ROUND(I114*H114,2)</f>
        <v>0</v>
      </c>
      <c r="K114" s="224" t="s">
        <v>548</v>
      </c>
      <c r="L114" s="42"/>
      <c r="M114" s="229" t="s">
        <v>21</v>
      </c>
      <c r="N114" s="230" t="s">
        <v>44</v>
      </c>
      <c r="O114" s="82"/>
      <c r="P114" s="218">
        <f>O114*H114</f>
        <v>0</v>
      </c>
      <c r="Q114" s="218">
        <v>0</v>
      </c>
      <c r="R114" s="218">
        <f>Q114*H114</f>
        <v>0</v>
      </c>
      <c r="S114" s="218">
        <v>0.089999999999999997</v>
      </c>
      <c r="T114" s="219">
        <f>S114*H114</f>
        <v>0.0053999999999999994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0" t="s">
        <v>143</v>
      </c>
      <c r="AT114" s="220" t="s">
        <v>148</v>
      </c>
      <c r="AU114" s="220" t="s">
        <v>82</v>
      </c>
      <c r="AY114" s="15" t="s">
        <v>133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5" t="s">
        <v>80</v>
      </c>
      <c r="BK114" s="221">
        <f>ROUND(I114*H114,2)</f>
        <v>0</v>
      </c>
      <c r="BL114" s="15" t="s">
        <v>143</v>
      </c>
      <c r="BM114" s="220" t="s">
        <v>576</v>
      </c>
    </row>
    <row r="115" s="2" customFormat="1">
      <c r="A115" s="36"/>
      <c r="B115" s="37"/>
      <c r="C115" s="38"/>
      <c r="D115" s="238" t="s">
        <v>550</v>
      </c>
      <c r="E115" s="38"/>
      <c r="F115" s="239" t="s">
        <v>577</v>
      </c>
      <c r="G115" s="38"/>
      <c r="H115" s="38"/>
      <c r="I115" s="240"/>
      <c r="J115" s="38"/>
      <c r="K115" s="38"/>
      <c r="L115" s="42"/>
      <c r="M115" s="241"/>
      <c r="N115" s="24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550</v>
      </c>
      <c r="AU115" s="15" t="s">
        <v>82</v>
      </c>
    </row>
    <row r="116" s="2" customFormat="1" ht="37.8" customHeight="1">
      <c r="A116" s="36"/>
      <c r="B116" s="37"/>
      <c r="C116" s="222" t="s">
        <v>151</v>
      </c>
      <c r="D116" s="222" t="s">
        <v>148</v>
      </c>
      <c r="E116" s="223" t="s">
        <v>578</v>
      </c>
      <c r="F116" s="224" t="s">
        <v>579</v>
      </c>
      <c r="G116" s="225" t="s">
        <v>362</v>
      </c>
      <c r="H116" s="226">
        <v>1.8</v>
      </c>
      <c r="I116" s="227"/>
      <c r="J116" s="228">
        <f>ROUND(I116*H116,2)</f>
        <v>0</v>
      </c>
      <c r="K116" s="224" t="s">
        <v>548</v>
      </c>
      <c r="L116" s="42"/>
      <c r="M116" s="229" t="s">
        <v>21</v>
      </c>
      <c r="N116" s="230" t="s">
        <v>44</v>
      </c>
      <c r="O116" s="82"/>
      <c r="P116" s="218">
        <f>O116*H116</f>
        <v>0</v>
      </c>
      <c r="Q116" s="218">
        <v>0</v>
      </c>
      <c r="R116" s="218">
        <f>Q116*H116</f>
        <v>0</v>
      </c>
      <c r="S116" s="218">
        <v>0.075999999999999998</v>
      </c>
      <c r="T116" s="219">
        <f>S116*H116</f>
        <v>0.13680000000000001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0" t="s">
        <v>143</v>
      </c>
      <c r="AT116" s="220" t="s">
        <v>148</v>
      </c>
      <c r="AU116" s="220" t="s">
        <v>82</v>
      </c>
      <c r="AY116" s="15" t="s">
        <v>133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5" t="s">
        <v>80</v>
      </c>
      <c r="BK116" s="221">
        <f>ROUND(I116*H116,2)</f>
        <v>0</v>
      </c>
      <c r="BL116" s="15" t="s">
        <v>143</v>
      </c>
      <c r="BM116" s="220" t="s">
        <v>580</v>
      </c>
    </row>
    <row r="117" s="2" customFormat="1">
      <c r="A117" s="36"/>
      <c r="B117" s="37"/>
      <c r="C117" s="38"/>
      <c r="D117" s="238" t="s">
        <v>550</v>
      </c>
      <c r="E117" s="38"/>
      <c r="F117" s="239" t="s">
        <v>581</v>
      </c>
      <c r="G117" s="38"/>
      <c r="H117" s="38"/>
      <c r="I117" s="240"/>
      <c r="J117" s="38"/>
      <c r="K117" s="38"/>
      <c r="L117" s="42"/>
      <c r="M117" s="241"/>
      <c r="N117" s="242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550</v>
      </c>
      <c r="AU117" s="15" t="s">
        <v>82</v>
      </c>
    </row>
    <row r="118" s="2" customFormat="1" ht="55.5" customHeight="1">
      <c r="A118" s="36"/>
      <c r="B118" s="37"/>
      <c r="C118" s="222" t="s">
        <v>168</v>
      </c>
      <c r="D118" s="222" t="s">
        <v>148</v>
      </c>
      <c r="E118" s="223" t="s">
        <v>582</v>
      </c>
      <c r="F118" s="224" t="s">
        <v>583</v>
      </c>
      <c r="G118" s="225" t="s">
        <v>142</v>
      </c>
      <c r="H118" s="226">
        <v>1</v>
      </c>
      <c r="I118" s="227"/>
      <c r="J118" s="228">
        <f>ROUND(I118*H118,2)</f>
        <v>0</v>
      </c>
      <c r="K118" s="224" t="s">
        <v>548</v>
      </c>
      <c r="L118" s="42"/>
      <c r="M118" s="229" t="s">
        <v>21</v>
      </c>
      <c r="N118" s="230" t="s">
        <v>44</v>
      </c>
      <c r="O118" s="82"/>
      <c r="P118" s="218">
        <f>O118*H118</f>
        <v>0</v>
      </c>
      <c r="Q118" s="218">
        <v>0</v>
      </c>
      <c r="R118" s="218">
        <f>Q118*H118</f>
        <v>0</v>
      </c>
      <c r="S118" s="218">
        <v>0.069000000000000006</v>
      </c>
      <c r="T118" s="219">
        <f>S118*H118</f>
        <v>0.069000000000000006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0" t="s">
        <v>143</v>
      </c>
      <c r="AT118" s="220" t="s">
        <v>148</v>
      </c>
      <c r="AU118" s="220" t="s">
        <v>82</v>
      </c>
      <c r="AY118" s="15" t="s">
        <v>133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5" t="s">
        <v>80</v>
      </c>
      <c r="BK118" s="221">
        <f>ROUND(I118*H118,2)</f>
        <v>0</v>
      </c>
      <c r="BL118" s="15" t="s">
        <v>143</v>
      </c>
      <c r="BM118" s="220" t="s">
        <v>584</v>
      </c>
    </row>
    <row r="119" s="2" customFormat="1">
      <c r="A119" s="36"/>
      <c r="B119" s="37"/>
      <c r="C119" s="38"/>
      <c r="D119" s="238" t="s">
        <v>550</v>
      </c>
      <c r="E119" s="38"/>
      <c r="F119" s="239" t="s">
        <v>585</v>
      </c>
      <c r="G119" s="38"/>
      <c r="H119" s="38"/>
      <c r="I119" s="240"/>
      <c r="J119" s="38"/>
      <c r="K119" s="38"/>
      <c r="L119" s="42"/>
      <c r="M119" s="241"/>
      <c r="N119" s="242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550</v>
      </c>
      <c r="AU119" s="15" t="s">
        <v>82</v>
      </c>
    </row>
    <row r="120" s="2" customFormat="1" ht="24.15" customHeight="1">
      <c r="A120" s="36"/>
      <c r="B120" s="37"/>
      <c r="C120" s="222" t="s">
        <v>155</v>
      </c>
      <c r="D120" s="222" t="s">
        <v>148</v>
      </c>
      <c r="E120" s="223" t="s">
        <v>586</v>
      </c>
      <c r="F120" s="224" t="s">
        <v>587</v>
      </c>
      <c r="G120" s="225" t="s">
        <v>334</v>
      </c>
      <c r="H120" s="226">
        <v>0.80000000000000004</v>
      </c>
      <c r="I120" s="227"/>
      <c r="J120" s="228">
        <f>ROUND(I120*H120,2)</f>
        <v>0</v>
      </c>
      <c r="K120" s="224" t="s">
        <v>548</v>
      </c>
      <c r="L120" s="42"/>
      <c r="M120" s="229" t="s">
        <v>21</v>
      </c>
      <c r="N120" s="230" t="s">
        <v>44</v>
      </c>
      <c r="O120" s="82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0" t="s">
        <v>143</v>
      </c>
      <c r="AT120" s="220" t="s">
        <v>148</v>
      </c>
      <c r="AU120" s="220" t="s">
        <v>82</v>
      </c>
      <c r="AY120" s="15" t="s">
        <v>133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5" t="s">
        <v>80</v>
      </c>
      <c r="BK120" s="221">
        <f>ROUND(I120*H120,2)</f>
        <v>0</v>
      </c>
      <c r="BL120" s="15" t="s">
        <v>143</v>
      </c>
      <c r="BM120" s="220" t="s">
        <v>588</v>
      </c>
    </row>
    <row r="121" s="2" customFormat="1">
      <c r="A121" s="36"/>
      <c r="B121" s="37"/>
      <c r="C121" s="38"/>
      <c r="D121" s="238" t="s">
        <v>550</v>
      </c>
      <c r="E121" s="38"/>
      <c r="F121" s="239" t="s">
        <v>589</v>
      </c>
      <c r="G121" s="38"/>
      <c r="H121" s="38"/>
      <c r="I121" s="240"/>
      <c r="J121" s="38"/>
      <c r="K121" s="38"/>
      <c r="L121" s="42"/>
      <c r="M121" s="241"/>
      <c r="N121" s="24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550</v>
      </c>
      <c r="AU121" s="15" t="s">
        <v>82</v>
      </c>
    </row>
    <row r="122" s="12" customFormat="1" ht="22.8" customHeight="1">
      <c r="A122" s="12"/>
      <c r="B122" s="194"/>
      <c r="C122" s="195"/>
      <c r="D122" s="196" t="s">
        <v>72</v>
      </c>
      <c r="E122" s="231" t="s">
        <v>590</v>
      </c>
      <c r="F122" s="231" t="s">
        <v>591</v>
      </c>
      <c r="G122" s="195"/>
      <c r="H122" s="195"/>
      <c r="I122" s="198"/>
      <c r="J122" s="232">
        <f>BK122</f>
        <v>0</v>
      </c>
      <c r="K122" s="195"/>
      <c r="L122" s="200"/>
      <c r="M122" s="201"/>
      <c r="N122" s="202"/>
      <c r="O122" s="202"/>
      <c r="P122" s="203">
        <f>SUM(P123:P124)</f>
        <v>0</v>
      </c>
      <c r="Q122" s="202"/>
      <c r="R122" s="203">
        <f>SUM(R123:R124)</f>
        <v>0</v>
      </c>
      <c r="S122" s="202"/>
      <c r="T122" s="204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80</v>
      </c>
      <c r="AT122" s="206" t="s">
        <v>72</v>
      </c>
      <c r="AU122" s="206" t="s">
        <v>80</v>
      </c>
      <c r="AY122" s="205" t="s">
        <v>133</v>
      </c>
      <c r="BK122" s="207">
        <f>SUM(BK123:BK124)</f>
        <v>0</v>
      </c>
    </row>
    <row r="123" s="2" customFormat="1" ht="37.8" customHeight="1">
      <c r="A123" s="36"/>
      <c r="B123" s="37"/>
      <c r="C123" s="222" t="s">
        <v>175</v>
      </c>
      <c r="D123" s="222" t="s">
        <v>148</v>
      </c>
      <c r="E123" s="223" t="s">
        <v>592</v>
      </c>
      <c r="F123" s="224" t="s">
        <v>593</v>
      </c>
      <c r="G123" s="225" t="s">
        <v>594</v>
      </c>
      <c r="H123" s="226">
        <v>0.28799999999999998</v>
      </c>
      <c r="I123" s="227"/>
      <c r="J123" s="228">
        <f>ROUND(I123*H123,2)</f>
        <v>0</v>
      </c>
      <c r="K123" s="224" t="s">
        <v>548</v>
      </c>
      <c r="L123" s="42"/>
      <c r="M123" s="229" t="s">
        <v>21</v>
      </c>
      <c r="N123" s="230" t="s">
        <v>44</v>
      </c>
      <c r="O123" s="82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0" t="s">
        <v>143</v>
      </c>
      <c r="AT123" s="220" t="s">
        <v>148</v>
      </c>
      <c r="AU123" s="220" t="s">
        <v>82</v>
      </c>
      <c r="AY123" s="15" t="s">
        <v>133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5" t="s">
        <v>80</v>
      </c>
      <c r="BK123" s="221">
        <f>ROUND(I123*H123,2)</f>
        <v>0</v>
      </c>
      <c r="BL123" s="15" t="s">
        <v>143</v>
      </c>
      <c r="BM123" s="220" t="s">
        <v>595</v>
      </c>
    </row>
    <row r="124" s="2" customFormat="1">
      <c r="A124" s="36"/>
      <c r="B124" s="37"/>
      <c r="C124" s="38"/>
      <c r="D124" s="238" t="s">
        <v>550</v>
      </c>
      <c r="E124" s="38"/>
      <c r="F124" s="239" t="s">
        <v>596</v>
      </c>
      <c r="G124" s="38"/>
      <c r="H124" s="38"/>
      <c r="I124" s="240"/>
      <c r="J124" s="38"/>
      <c r="K124" s="38"/>
      <c r="L124" s="42"/>
      <c r="M124" s="241"/>
      <c r="N124" s="242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550</v>
      </c>
      <c r="AU124" s="15" t="s">
        <v>82</v>
      </c>
    </row>
    <row r="125" s="12" customFormat="1" ht="22.8" customHeight="1">
      <c r="A125" s="12"/>
      <c r="B125" s="194"/>
      <c r="C125" s="195"/>
      <c r="D125" s="196" t="s">
        <v>72</v>
      </c>
      <c r="E125" s="231" t="s">
        <v>597</v>
      </c>
      <c r="F125" s="231" t="s">
        <v>598</v>
      </c>
      <c r="G125" s="195"/>
      <c r="H125" s="195"/>
      <c r="I125" s="198"/>
      <c r="J125" s="232">
        <f>BK125</f>
        <v>0</v>
      </c>
      <c r="K125" s="195"/>
      <c r="L125" s="200"/>
      <c r="M125" s="201"/>
      <c r="N125" s="202"/>
      <c r="O125" s="202"/>
      <c r="P125" s="203">
        <f>SUM(P126:P127)</f>
        <v>0</v>
      </c>
      <c r="Q125" s="202"/>
      <c r="R125" s="203">
        <f>SUM(R126:R127)</f>
        <v>0</v>
      </c>
      <c r="S125" s="202"/>
      <c r="T125" s="204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5" t="s">
        <v>80</v>
      </c>
      <c r="AT125" s="206" t="s">
        <v>72</v>
      </c>
      <c r="AU125" s="206" t="s">
        <v>80</v>
      </c>
      <c r="AY125" s="205" t="s">
        <v>133</v>
      </c>
      <c r="BK125" s="207">
        <f>SUM(BK126:BK127)</f>
        <v>0</v>
      </c>
    </row>
    <row r="126" s="2" customFormat="1" ht="55.5" customHeight="1">
      <c r="A126" s="36"/>
      <c r="B126" s="37"/>
      <c r="C126" s="222" t="s">
        <v>158</v>
      </c>
      <c r="D126" s="222" t="s">
        <v>148</v>
      </c>
      <c r="E126" s="223" t="s">
        <v>599</v>
      </c>
      <c r="F126" s="224" t="s">
        <v>600</v>
      </c>
      <c r="G126" s="225" t="s">
        <v>594</v>
      </c>
      <c r="H126" s="226">
        <v>3.1110000000000002</v>
      </c>
      <c r="I126" s="227"/>
      <c r="J126" s="228">
        <f>ROUND(I126*H126,2)</f>
        <v>0</v>
      </c>
      <c r="K126" s="224" t="s">
        <v>548</v>
      </c>
      <c r="L126" s="42"/>
      <c r="M126" s="229" t="s">
        <v>21</v>
      </c>
      <c r="N126" s="230" t="s">
        <v>44</v>
      </c>
      <c r="O126" s="82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0" t="s">
        <v>143</v>
      </c>
      <c r="AT126" s="220" t="s">
        <v>148</v>
      </c>
      <c r="AU126" s="220" t="s">
        <v>82</v>
      </c>
      <c r="AY126" s="15" t="s">
        <v>133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5" t="s">
        <v>80</v>
      </c>
      <c r="BK126" s="221">
        <f>ROUND(I126*H126,2)</f>
        <v>0</v>
      </c>
      <c r="BL126" s="15" t="s">
        <v>143</v>
      </c>
      <c r="BM126" s="220" t="s">
        <v>601</v>
      </c>
    </row>
    <row r="127" s="2" customFormat="1">
      <c r="A127" s="36"/>
      <c r="B127" s="37"/>
      <c r="C127" s="38"/>
      <c r="D127" s="238" t="s">
        <v>550</v>
      </c>
      <c r="E127" s="38"/>
      <c r="F127" s="239" t="s">
        <v>602</v>
      </c>
      <c r="G127" s="38"/>
      <c r="H127" s="38"/>
      <c r="I127" s="240"/>
      <c r="J127" s="38"/>
      <c r="K127" s="38"/>
      <c r="L127" s="42"/>
      <c r="M127" s="241"/>
      <c r="N127" s="242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550</v>
      </c>
      <c r="AU127" s="15" t="s">
        <v>82</v>
      </c>
    </row>
    <row r="128" s="12" customFormat="1" ht="25.92" customHeight="1">
      <c r="A128" s="12"/>
      <c r="B128" s="194"/>
      <c r="C128" s="195"/>
      <c r="D128" s="196" t="s">
        <v>72</v>
      </c>
      <c r="E128" s="197" t="s">
        <v>603</v>
      </c>
      <c r="F128" s="197" t="s">
        <v>604</v>
      </c>
      <c r="G128" s="195"/>
      <c r="H128" s="195"/>
      <c r="I128" s="198"/>
      <c r="J128" s="199">
        <f>BK128</f>
        <v>0</v>
      </c>
      <c r="K128" s="195"/>
      <c r="L128" s="200"/>
      <c r="M128" s="201"/>
      <c r="N128" s="202"/>
      <c r="O128" s="202"/>
      <c r="P128" s="203">
        <f>P129+P136+P144+P164+P171</f>
        <v>0</v>
      </c>
      <c r="Q128" s="202"/>
      <c r="R128" s="203">
        <f>R129+R136+R144+R164+R171</f>
        <v>0.22189761999999996</v>
      </c>
      <c r="S128" s="202"/>
      <c r="T128" s="204">
        <f>T129+T136+T144+T164+T171</f>
        <v>0.065708000000000003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5" t="s">
        <v>82</v>
      </c>
      <c r="AT128" s="206" t="s">
        <v>72</v>
      </c>
      <c r="AU128" s="206" t="s">
        <v>73</v>
      </c>
      <c r="AY128" s="205" t="s">
        <v>133</v>
      </c>
      <c r="BK128" s="207">
        <f>BK129+BK136+BK144+BK164+BK171</f>
        <v>0</v>
      </c>
    </row>
    <row r="129" s="12" customFormat="1" ht="22.8" customHeight="1">
      <c r="A129" s="12"/>
      <c r="B129" s="194"/>
      <c r="C129" s="195"/>
      <c r="D129" s="196" t="s">
        <v>72</v>
      </c>
      <c r="E129" s="231" t="s">
        <v>605</v>
      </c>
      <c r="F129" s="231" t="s">
        <v>606</v>
      </c>
      <c r="G129" s="195"/>
      <c r="H129" s="195"/>
      <c r="I129" s="198"/>
      <c r="J129" s="232">
        <f>BK129</f>
        <v>0</v>
      </c>
      <c r="K129" s="195"/>
      <c r="L129" s="200"/>
      <c r="M129" s="201"/>
      <c r="N129" s="202"/>
      <c r="O129" s="202"/>
      <c r="P129" s="203">
        <f>SUM(P130:P135)</f>
        <v>0</v>
      </c>
      <c r="Q129" s="202"/>
      <c r="R129" s="203">
        <f>SUM(R130:R135)</f>
        <v>9.0000000000000006E-05</v>
      </c>
      <c r="S129" s="202"/>
      <c r="T129" s="204">
        <f>SUM(T130:T135)</f>
        <v>0.029724000000000004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5" t="s">
        <v>82</v>
      </c>
      <c r="AT129" s="206" t="s">
        <v>72</v>
      </c>
      <c r="AU129" s="206" t="s">
        <v>80</v>
      </c>
      <c r="AY129" s="205" t="s">
        <v>133</v>
      </c>
      <c r="BK129" s="207">
        <f>SUM(BK130:BK135)</f>
        <v>0</v>
      </c>
    </row>
    <row r="130" s="2" customFormat="1" ht="37.8" customHeight="1">
      <c r="A130" s="36"/>
      <c r="B130" s="37"/>
      <c r="C130" s="222" t="s">
        <v>182</v>
      </c>
      <c r="D130" s="222" t="s">
        <v>148</v>
      </c>
      <c r="E130" s="223" t="s">
        <v>607</v>
      </c>
      <c r="F130" s="224" t="s">
        <v>608</v>
      </c>
      <c r="G130" s="225" t="s">
        <v>142</v>
      </c>
      <c r="H130" s="226">
        <v>6</v>
      </c>
      <c r="I130" s="227"/>
      <c r="J130" s="228">
        <f>ROUND(I130*H130,2)</f>
        <v>0</v>
      </c>
      <c r="K130" s="224" t="s">
        <v>548</v>
      </c>
      <c r="L130" s="42"/>
      <c r="M130" s="229" t="s">
        <v>21</v>
      </c>
      <c r="N130" s="230" t="s">
        <v>44</v>
      </c>
      <c r="O130" s="82"/>
      <c r="P130" s="218">
        <f>O130*H130</f>
        <v>0</v>
      </c>
      <c r="Q130" s="218">
        <v>0</v>
      </c>
      <c r="R130" s="218">
        <f>Q130*H130</f>
        <v>0</v>
      </c>
      <c r="S130" s="218">
        <v>0.00013999999999999999</v>
      </c>
      <c r="T130" s="219">
        <f>S130*H130</f>
        <v>0.00083999999999999993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0" t="s">
        <v>143</v>
      </c>
      <c r="AT130" s="220" t="s">
        <v>148</v>
      </c>
      <c r="AU130" s="220" t="s">
        <v>82</v>
      </c>
      <c r="AY130" s="15" t="s">
        <v>133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5" t="s">
        <v>80</v>
      </c>
      <c r="BK130" s="221">
        <f>ROUND(I130*H130,2)</f>
        <v>0</v>
      </c>
      <c r="BL130" s="15" t="s">
        <v>143</v>
      </c>
      <c r="BM130" s="220" t="s">
        <v>609</v>
      </c>
    </row>
    <row r="131" s="2" customFormat="1">
      <c r="A131" s="36"/>
      <c r="B131" s="37"/>
      <c r="C131" s="38"/>
      <c r="D131" s="238" t="s">
        <v>550</v>
      </c>
      <c r="E131" s="38"/>
      <c r="F131" s="239" t="s">
        <v>610</v>
      </c>
      <c r="G131" s="38"/>
      <c r="H131" s="38"/>
      <c r="I131" s="240"/>
      <c r="J131" s="38"/>
      <c r="K131" s="38"/>
      <c r="L131" s="42"/>
      <c r="M131" s="241"/>
      <c r="N131" s="242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550</v>
      </c>
      <c r="AU131" s="15" t="s">
        <v>82</v>
      </c>
    </row>
    <row r="132" s="2" customFormat="1" ht="21.75" customHeight="1">
      <c r="A132" s="36"/>
      <c r="B132" s="37"/>
      <c r="C132" s="222" t="s">
        <v>164</v>
      </c>
      <c r="D132" s="222" t="s">
        <v>148</v>
      </c>
      <c r="E132" s="223" t="s">
        <v>611</v>
      </c>
      <c r="F132" s="224" t="s">
        <v>612</v>
      </c>
      <c r="G132" s="225" t="s">
        <v>334</v>
      </c>
      <c r="H132" s="226">
        <v>3</v>
      </c>
      <c r="I132" s="227"/>
      <c r="J132" s="228">
        <f>ROUND(I132*H132,2)</f>
        <v>0</v>
      </c>
      <c r="K132" s="224" t="s">
        <v>548</v>
      </c>
      <c r="L132" s="42"/>
      <c r="M132" s="229" t="s">
        <v>21</v>
      </c>
      <c r="N132" s="230" t="s">
        <v>44</v>
      </c>
      <c r="O132" s="82"/>
      <c r="P132" s="218">
        <f>O132*H132</f>
        <v>0</v>
      </c>
      <c r="Q132" s="218">
        <v>3.0000000000000001E-05</v>
      </c>
      <c r="R132" s="218">
        <f>Q132*H132</f>
        <v>9.0000000000000006E-05</v>
      </c>
      <c r="S132" s="218">
        <v>0.00106</v>
      </c>
      <c r="T132" s="219">
        <f>S132*H132</f>
        <v>0.0031799999999999997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0" t="s">
        <v>143</v>
      </c>
      <c r="AT132" s="220" t="s">
        <v>148</v>
      </c>
      <c r="AU132" s="220" t="s">
        <v>82</v>
      </c>
      <c r="AY132" s="15" t="s">
        <v>133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5" t="s">
        <v>80</v>
      </c>
      <c r="BK132" s="221">
        <f>ROUND(I132*H132,2)</f>
        <v>0</v>
      </c>
      <c r="BL132" s="15" t="s">
        <v>143</v>
      </c>
      <c r="BM132" s="220" t="s">
        <v>613</v>
      </c>
    </row>
    <row r="133" s="2" customFormat="1">
      <c r="A133" s="36"/>
      <c r="B133" s="37"/>
      <c r="C133" s="38"/>
      <c r="D133" s="238" t="s">
        <v>550</v>
      </c>
      <c r="E133" s="38"/>
      <c r="F133" s="239" t="s">
        <v>614</v>
      </c>
      <c r="G133" s="38"/>
      <c r="H133" s="38"/>
      <c r="I133" s="240"/>
      <c r="J133" s="38"/>
      <c r="K133" s="38"/>
      <c r="L133" s="42"/>
      <c r="M133" s="241"/>
      <c r="N133" s="242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550</v>
      </c>
      <c r="AU133" s="15" t="s">
        <v>82</v>
      </c>
    </row>
    <row r="134" s="2" customFormat="1" ht="16.5" customHeight="1">
      <c r="A134" s="36"/>
      <c r="B134" s="37"/>
      <c r="C134" s="222" t="s">
        <v>8</v>
      </c>
      <c r="D134" s="222" t="s">
        <v>148</v>
      </c>
      <c r="E134" s="223" t="s">
        <v>615</v>
      </c>
      <c r="F134" s="224" t="s">
        <v>616</v>
      </c>
      <c r="G134" s="225" t="s">
        <v>362</v>
      </c>
      <c r="H134" s="226">
        <v>1.0800000000000001</v>
      </c>
      <c r="I134" s="227"/>
      <c r="J134" s="228">
        <f>ROUND(I134*H134,2)</f>
        <v>0</v>
      </c>
      <c r="K134" s="224" t="s">
        <v>548</v>
      </c>
      <c r="L134" s="42"/>
      <c r="M134" s="229" t="s">
        <v>21</v>
      </c>
      <c r="N134" s="230" t="s">
        <v>44</v>
      </c>
      <c r="O134" s="82"/>
      <c r="P134" s="218">
        <f>O134*H134</f>
        <v>0</v>
      </c>
      <c r="Q134" s="218">
        <v>0</v>
      </c>
      <c r="R134" s="218">
        <f>Q134*H134</f>
        <v>0</v>
      </c>
      <c r="S134" s="218">
        <v>0.023800000000000002</v>
      </c>
      <c r="T134" s="219">
        <f>S134*H134</f>
        <v>0.025704000000000005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0" t="s">
        <v>143</v>
      </c>
      <c r="AT134" s="220" t="s">
        <v>148</v>
      </c>
      <c r="AU134" s="220" t="s">
        <v>82</v>
      </c>
      <c r="AY134" s="15" t="s">
        <v>133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5" t="s">
        <v>80</v>
      </c>
      <c r="BK134" s="221">
        <f>ROUND(I134*H134,2)</f>
        <v>0</v>
      </c>
      <c r="BL134" s="15" t="s">
        <v>143</v>
      </c>
      <c r="BM134" s="220" t="s">
        <v>617</v>
      </c>
    </row>
    <row r="135" s="2" customFormat="1">
      <c r="A135" s="36"/>
      <c r="B135" s="37"/>
      <c r="C135" s="38"/>
      <c r="D135" s="238" t="s">
        <v>550</v>
      </c>
      <c r="E135" s="38"/>
      <c r="F135" s="239" t="s">
        <v>618</v>
      </c>
      <c r="G135" s="38"/>
      <c r="H135" s="38"/>
      <c r="I135" s="240"/>
      <c r="J135" s="38"/>
      <c r="K135" s="38"/>
      <c r="L135" s="42"/>
      <c r="M135" s="241"/>
      <c r="N135" s="242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550</v>
      </c>
      <c r="AU135" s="15" t="s">
        <v>82</v>
      </c>
    </row>
    <row r="136" s="12" customFormat="1" ht="22.8" customHeight="1">
      <c r="A136" s="12"/>
      <c r="B136" s="194"/>
      <c r="C136" s="195"/>
      <c r="D136" s="196" t="s">
        <v>72</v>
      </c>
      <c r="E136" s="231" t="s">
        <v>619</v>
      </c>
      <c r="F136" s="231" t="s">
        <v>620</v>
      </c>
      <c r="G136" s="195"/>
      <c r="H136" s="195"/>
      <c r="I136" s="198"/>
      <c r="J136" s="232">
        <f>BK136</f>
        <v>0</v>
      </c>
      <c r="K136" s="195"/>
      <c r="L136" s="200"/>
      <c r="M136" s="201"/>
      <c r="N136" s="202"/>
      <c r="O136" s="202"/>
      <c r="P136" s="203">
        <f>SUM(P137:P143)</f>
        <v>0</v>
      </c>
      <c r="Q136" s="202"/>
      <c r="R136" s="203">
        <f>SUM(R137:R143)</f>
        <v>0.042999999999999997</v>
      </c>
      <c r="S136" s="202"/>
      <c r="T136" s="204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5" t="s">
        <v>82</v>
      </c>
      <c r="AT136" s="206" t="s">
        <v>72</v>
      </c>
      <c r="AU136" s="206" t="s">
        <v>80</v>
      </c>
      <c r="AY136" s="205" t="s">
        <v>133</v>
      </c>
      <c r="BK136" s="207">
        <f>SUM(BK137:BK143)</f>
        <v>0</v>
      </c>
    </row>
    <row r="137" s="2" customFormat="1" ht="37.8" customHeight="1">
      <c r="A137" s="36"/>
      <c r="B137" s="37"/>
      <c r="C137" s="222" t="s">
        <v>167</v>
      </c>
      <c r="D137" s="222" t="s">
        <v>148</v>
      </c>
      <c r="E137" s="223" t="s">
        <v>621</v>
      </c>
      <c r="F137" s="224" t="s">
        <v>622</v>
      </c>
      <c r="G137" s="225" t="s">
        <v>362</v>
      </c>
      <c r="H137" s="226">
        <v>7.3630000000000004</v>
      </c>
      <c r="I137" s="227"/>
      <c r="J137" s="228">
        <f>ROUND(I137*H137,2)</f>
        <v>0</v>
      </c>
      <c r="K137" s="224" t="s">
        <v>548</v>
      </c>
      <c r="L137" s="42"/>
      <c r="M137" s="229" t="s">
        <v>21</v>
      </c>
      <c r="N137" s="230" t="s">
        <v>44</v>
      </c>
      <c r="O137" s="82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0" t="s">
        <v>143</v>
      </c>
      <c r="AT137" s="220" t="s">
        <v>148</v>
      </c>
      <c r="AU137" s="220" t="s">
        <v>82</v>
      </c>
      <c r="AY137" s="15" t="s">
        <v>133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5" t="s">
        <v>80</v>
      </c>
      <c r="BK137" s="221">
        <f>ROUND(I137*H137,2)</f>
        <v>0</v>
      </c>
      <c r="BL137" s="15" t="s">
        <v>143</v>
      </c>
      <c r="BM137" s="220" t="s">
        <v>623</v>
      </c>
    </row>
    <row r="138" s="2" customFormat="1">
      <c r="A138" s="36"/>
      <c r="B138" s="37"/>
      <c r="C138" s="38"/>
      <c r="D138" s="238" t="s">
        <v>550</v>
      </c>
      <c r="E138" s="38"/>
      <c r="F138" s="239" t="s">
        <v>624</v>
      </c>
      <c r="G138" s="38"/>
      <c r="H138" s="38"/>
      <c r="I138" s="240"/>
      <c r="J138" s="38"/>
      <c r="K138" s="38"/>
      <c r="L138" s="42"/>
      <c r="M138" s="241"/>
      <c r="N138" s="242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550</v>
      </c>
      <c r="AU138" s="15" t="s">
        <v>82</v>
      </c>
    </row>
    <row r="139" s="2" customFormat="1" ht="37.8" customHeight="1">
      <c r="A139" s="36"/>
      <c r="B139" s="37"/>
      <c r="C139" s="222" t="s">
        <v>195</v>
      </c>
      <c r="D139" s="222" t="s">
        <v>148</v>
      </c>
      <c r="E139" s="223" t="s">
        <v>625</v>
      </c>
      <c r="F139" s="224" t="s">
        <v>626</v>
      </c>
      <c r="G139" s="225" t="s">
        <v>142</v>
      </c>
      <c r="H139" s="226">
        <v>6</v>
      </c>
      <c r="I139" s="227"/>
      <c r="J139" s="228">
        <f>ROUND(I139*H139,2)</f>
        <v>0</v>
      </c>
      <c r="K139" s="224" t="s">
        <v>548</v>
      </c>
      <c r="L139" s="42"/>
      <c r="M139" s="229" t="s">
        <v>21</v>
      </c>
      <c r="N139" s="230" t="s">
        <v>44</v>
      </c>
      <c r="O139" s="82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0" t="s">
        <v>143</v>
      </c>
      <c r="AT139" s="220" t="s">
        <v>148</v>
      </c>
      <c r="AU139" s="220" t="s">
        <v>82</v>
      </c>
      <c r="AY139" s="15" t="s">
        <v>133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5" t="s">
        <v>80</v>
      </c>
      <c r="BK139" s="221">
        <f>ROUND(I139*H139,2)</f>
        <v>0</v>
      </c>
      <c r="BL139" s="15" t="s">
        <v>143</v>
      </c>
      <c r="BM139" s="220" t="s">
        <v>627</v>
      </c>
    </row>
    <row r="140" s="2" customFormat="1">
      <c r="A140" s="36"/>
      <c r="B140" s="37"/>
      <c r="C140" s="38"/>
      <c r="D140" s="238" t="s">
        <v>550</v>
      </c>
      <c r="E140" s="38"/>
      <c r="F140" s="239" t="s">
        <v>628</v>
      </c>
      <c r="G140" s="38"/>
      <c r="H140" s="38"/>
      <c r="I140" s="240"/>
      <c r="J140" s="38"/>
      <c r="K140" s="38"/>
      <c r="L140" s="42"/>
      <c r="M140" s="241"/>
      <c r="N140" s="242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550</v>
      </c>
      <c r="AU140" s="15" t="s">
        <v>82</v>
      </c>
    </row>
    <row r="141" s="2" customFormat="1" ht="37.8" customHeight="1">
      <c r="A141" s="36"/>
      <c r="B141" s="37"/>
      <c r="C141" s="222" t="s">
        <v>171</v>
      </c>
      <c r="D141" s="222" t="s">
        <v>148</v>
      </c>
      <c r="E141" s="223" t="s">
        <v>629</v>
      </c>
      <c r="F141" s="224" t="s">
        <v>630</v>
      </c>
      <c r="G141" s="225" t="s">
        <v>142</v>
      </c>
      <c r="H141" s="226">
        <v>1</v>
      </c>
      <c r="I141" s="227"/>
      <c r="J141" s="228">
        <f>ROUND(I141*H141,2)</f>
        <v>0</v>
      </c>
      <c r="K141" s="224" t="s">
        <v>548</v>
      </c>
      <c r="L141" s="42"/>
      <c r="M141" s="229" t="s">
        <v>21</v>
      </c>
      <c r="N141" s="230" t="s">
        <v>44</v>
      </c>
      <c r="O141" s="82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0" t="s">
        <v>143</v>
      </c>
      <c r="AT141" s="220" t="s">
        <v>148</v>
      </c>
      <c r="AU141" s="220" t="s">
        <v>82</v>
      </c>
      <c r="AY141" s="15" t="s">
        <v>133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5" t="s">
        <v>80</v>
      </c>
      <c r="BK141" s="221">
        <f>ROUND(I141*H141,2)</f>
        <v>0</v>
      </c>
      <c r="BL141" s="15" t="s">
        <v>143</v>
      </c>
      <c r="BM141" s="220" t="s">
        <v>631</v>
      </c>
    </row>
    <row r="142" s="2" customFormat="1">
      <c r="A142" s="36"/>
      <c r="B142" s="37"/>
      <c r="C142" s="38"/>
      <c r="D142" s="238" t="s">
        <v>550</v>
      </c>
      <c r="E142" s="38"/>
      <c r="F142" s="239" t="s">
        <v>632</v>
      </c>
      <c r="G142" s="38"/>
      <c r="H142" s="38"/>
      <c r="I142" s="240"/>
      <c r="J142" s="38"/>
      <c r="K142" s="38"/>
      <c r="L142" s="42"/>
      <c r="M142" s="241"/>
      <c r="N142" s="242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550</v>
      </c>
      <c r="AU142" s="15" t="s">
        <v>82</v>
      </c>
    </row>
    <row r="143" s="2" customFormat="1" ht="33" customHeight="1">
      <c r="A143" s="36"/>
      <c r="B143" s="37"/>
      <c r="C143" s="208" t="s">
        <v>202</v>
      </c>
      <c r="D143" s="208" t="s">
        <v>134</v>
      </c>
      <c r="E143" s="209" t="s">
        <v>633</v>
      </c>
      <c r="F143" s="210" t="s">
        <v>634</v>
      </c>
      <c r="G143" s="211" t="s">
        <v>142</v>
      </c>
      <c r="H143" s="212">
        <v>1</v>
      </c>
      <c r="I143" s="213"/>
      <c r="J143" s="214">
        <f>ROUND(I143*H143,2)</f>
        <v>0</v>
      </c>
      <c r="K143" s="210" t="s">
        <v>548</v>
      </c>
      <c r="L143" s="215"/>
      <c r="M143" s="216" t="s">
        <v>21</v>
      </c>
      <c r="N143" s="217" t="s">
        <v>44</v>
      </c>
      <c r="O143" s="82"/>
      <c r="P143" s="218">
        <f>O143*H143</f>
        <v>0</v>
      </c>
      <c r="Q143" s="218">
        <v>0.042999999999999997</v>
      </c>
      <c r="R143" s="218">
        <f>Q143*H143</f>
        <v>0.042999999999999997</v>
      </c>
      <c r="S143" s="218">
        <v>0</v>
      </c>
      <c r="T143" s="21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0" t="s">
        <v>139</v>
      </c>
      <c r="AT143" s="220" t="s">
        <v>134</v>
      </c>
      <c r="AU143" s="220" t="s">
        <v>82</v>
      </c>
      <c r="AY143" s="15" t="s">
        <v>133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5" t="s">
        <v>80</v>
      </c>
      <c r="BK143" s="221">
        <f>ROUND(I143*H143,2)</f>
        <v>0</v>
      </c>
      <c r="BL143" s="15" t="s">
        <v>139</v>
      </c>
      <c r="BM143" s="220" t="s">
        <v>635</v>
      </c>
    </row>
    <row r="144" s="12" customFormat="1" ht="22.8" customHeight="1">
      <c r="A144" s="12"/>
      <c r="B144" s="194"/>
      <c r="C144" s="195"/>
      <c r="D144" s="196" t="s">
        <v>72</v>
      </c>
      <c r="E144" s="231" t="s">
        <v>636</v>
      </c>
      <c r="F144" s="231" t="s">
        <v>637</v>
      </c>
      <c r="G144" s="195"/>
      <c r="H144" s="195"/>
      <c r="I144" s="198"/>
      <c r="J144" s="232">
        <f>BK144</f>
        <v>0</v>
      </c>
      <c r="K144" s="195"/>
      <c r="L144" s="200"/>
      <c r="M144" s="201"/>
      <c r="N144" s="202"/>
      <c r="O144" s="202"/>
      <c r="P144" s="203">
        <f>SUM(P145:P163)</f>
        <v>0</v>
      </c>
      <c r="Q144" s="202"/>
      <c r="R144" s="203">
        <f>SUM(R145:R163)</f>
        <v>0.14592495999999999</v>
      </c>
      <c r="S144" s="202"/>
      <c r="T144" s="204">
        <f>SUM(T145:T163)</f>
        <v>0.035984000000000002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5" t="s">
        <v>82</v>
      </c>
      <c r="AT144" s="206" t="s">
        <v>72</v>
      </c>
      <c r="AU144" s="206" t="s">
        <v>80</v>
      </c>
      <c r="AY144" s="205" t="s">
        <v>133</v>
      </c>
      <c r="BK144" s="207">
        <f>SUM(BK145:BK163)</f>
        <v>0</v>
      </c>
    </row>
    <row r="145" s="2" customFormat="1" ht="24.15" customHeight="1">
      <c r="A145" s="36"/>
      <c r="B145" s="37"/>
      <c r="C145" s="222" t="s">
        <v>174</v>
      </c>
      <c r="D145" s="222" t="s">
        <v>148</v>
      </c>
      <c r="E145" s="223" t="s">
        <v>638</v>
      </c>
      <c r="F145" s="224" t="s">
        <v>639</v>
      </c>
      <c r="G145" s="225" t="s">
        <v>362</v>
      </c>
      <c r="H145" s="226">
        <v>12.656000000000001</v>
      </c>
      <c r="I145" s="227"/>
      <c r="J145" s="228">
        <f>ROUND(I145*H145,2)</f>
        <v>0</v>
      </c>
      <c r="K145" s="224" t="s">
        <v>548</v>
      </c>
      <c r="L145" s="42"/>
      <c r="M145" s="229" t="s">
        <v>21</v>
      </c>
      <c r="N145" s="230" t="s">
        <v>44</v>
      </c>
      <c r="O145" s="82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0" t="s">
        <v>143</v>
      </c>
      <c r="AT145" s="220" t="s">
        <v>148</v>
      </c>
      <c r="AU145" s="220" t="s">
        <v>82</v>
      </c>
      <c r="AY145" s="15" t="s">
        <v>133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5" t="s">
        <v>80</v>
      </c>
      <c r="BK145" s="221">
        <f>ROUND(I145*H145,2)</f>
        <v>0</v>
      </c>
      <c r="BL145" s="15" t="s">
        <v>143</v>
      </c>
      <c r="BM145" s="220" t="s">
        <v>640</v>
      </c>
    </row>
    <row r="146" s="2" customFormat="1">
      <c r="A146" s="36"/>
      <c r="B146" s="37"/>
      <c r="C146" s="38"/>
      <c r="D146" s="238" t="s">
        <v>550</v>
      </c>
      <c r="E146" s="38"/>
      <c r="F146" s="239" t="s">
        <v>641</v>
      </c>
      <c r="G146" s="38"/>
      <c r="H146" s="38"/>
      <c r="I146" s="240"/>
      <c r="J146" s="38"/>
      <c r="K146" s="38"/>
      <c r="L146" s="42"/>
      <c r="M146" s="241"/>
      <c r="N146" s="242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550</v>
      </c>
      <c r="AU146" s="15" t="s">
        <v>82</v>
      </c>
    </row>
    <row r="147" s="2" customFormat="1" ht="16.5" customHeight="1">
      <c r="A147" s="36"/>
      <c r="B147" s="37"/>
      <c r="C147" s="222" t="s">
        <v>7</v>
      </c>
      <c r="D147" s="222" t="s">
        <v>148</v>
      </c>
      <c r="E147" s="223" t="s">
        <v>642</v>
      </c>
      <c r="F147" s="224" t="s">
        <v>643</v>
      </c>
      <c r="G147" s="225" t="s">
        <v>362</v>
      </c>
      <c r="H147" s="226">
        <v>12.656000000000001</v>
      </c>
      <c r="I147" s="227"/>
      <c r="J147" s="228">
        <f>ROUND(I147*H147,2)</f>
        <v>0</v>
      </c>
      <c r="K147" s="224" t="s">
        <v>548</v>
      </c>
      <c r="L147" s="42"/>
      <c r="M147" s="229" t="s">
        <v>21</v>
      </c>
      <c r="N147" s="230" t="s">
        <v>44</v>
      </c>
      <c r="O147" s="82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0" t="s">
        <v>143</v>
      </c>
      <c r="AT147" s="220" t="s">
        <v>148</v>
      </c>
      <c r="AU147" s="220" t="s">
        <v>82</v>
      </c>
      <c r="AY147" s="15" t="s">
        <v>133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5" t="s">
        <v>80</v>
      </c>
      <c r="BK147" s="221">
        <f>ROUND(I147*H147,2)</f>
        <v>0</v>
      </c>
      <c r="BL147" s="15" t="s">
        <v>143</v>
      </c>
      <c r="BM147" s="220" t="s">
        <v>644</v>
      </c>
    </row>
    <row r="148" s="2" customFormat="1">
      <c r="A148" s="36"/>
      <c r="B148" s="37"/>
      <c r="C148" s="38"/>
      <c r="D148" s="238" t="s">
        <v>550</v>
      </c>
      <c r="E148" s="38"/>
      <c r="F148" s="239" t="s">
        <v>645</v>
      </c>
      <c r="G148" s="38"/>
      <c r="H148" s="38"/>
      <c r="I148" s="240"/>
      <c r="J148" s="38"/>
      <c r="K148" s="38"/>
      <c r="L148" s="42"/>
      <c r="M148" s="241"/>
      <c r="N148" s="242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550</v>
      </c>
      <c r="AU148" s="15" t="s">
        <v>82</v>
      </c>
    </row>
    <row r="149" s="2" customFormat="1" ht="21.75" customHeight="1">
      <c r="A149" s="36"/>
      <c r="B149" s="37"/>
      <c r="C149" s="222" t="s">
        <v>178</v>
      </c>
      <c r="D149" s="222" t="s">
        <v>148</v>
      </c>
      <c r="E149" s="223" t="s">
        <v>646</v>
      </c>
      <c r="F149" s="224" t="s">
        <v>647</v>
      </c>
      <c r="G149" s="225" t="s">
        <v>362</v>
      </c>
      <c r="H149" s="226">
        <v>12.656000000000001</v>
      </c>
      <c r="I149" s="227"/>
      <c r="J149" s="228">
        <f>ROUND(I149*H149,2)</f>
        <v>0</v>
      </c>
      <c r="K149" s="224" t="s">
        <v>548</v>
      </c>
      <c r="L149" s="42"/>
      <c r="M149" s="229" t="s">
        <v>21</v>
      </c>
      <c r="N149" s="230" t="s">
        <v>44</v>
      </c>
      <c r="O149" s="82"/>
      <c r="P149" s="218">
        <f>O149*H149</f>
        <v>0</v>
      </c>
      <c r="Q149" s="218">
        <v>3.0000000000000001E-05</v>
      </c>
      <c r="R149" s="218">
        <f>Q149*H149</f>
        <v>0.00037968000000000002</v>
      </c>
      <c r="S149" s="218">
        <v>0</v>
      </c>
      <c r="T149" s="21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0" t="s">
        <v>143</v>
      </c>
      <c r="AT149" s="220" t="s">
        <v>148</v>
      </c>
      <c r="AU149" s="220" t="s">
        <v>82</v>
      </c>
      <c r="AY149" s="15" t="s">
        <v>133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5" t="s">
        <v>80</v>
      </c>
      <c r="BK149" s="221">
        <f>ROUND(I149*H149,2)</f>
        <v>0</v>
      </c>
      <c r="BL149" s="15" t="s">
        <v>143</v>
      </c>
      <c r="BM149" s="220" t="s">
        <v>648</v>
      </c>
    </row>
    <row r="150" s="2" customFormat="1">
      <c r="A150" s="36"/>
      <c r="B150" s="37"/>
      <c r="C150" s="38"/>
      <c r="D150" s="238" t="s">
        <v>550</v>
      </c>
      <c r="E150" s="38"/>
      <c r="F150" s="239" t="s">
        <v>649</v>
      </c>
      <c r="G150" s="38"/>
      <c r="H150" s="38"/>
      <c r="I150" s="240"/>
      <c r="J150" s="38"/>
      <c r="K150" s="38"/>
      <c r="L150" s="42"/>
      <c r="M150" s="241"/>
      <c r="N150" s="242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550</v>
      </c>
      <c r="AU150" s="15" t="s">
        <v>82</v>
      </c>
    </row>
    <row r="151" s="2" customFormat="1" ht="33" customHeight="1">
      <c r="A151" s="36"/>
      <c r="B151" s="37"/>
      <c r="C151" s="222" t="s">
        <v>215</v>
      </c>
      <c r="D151" s="222" t="s">
        <v>148</v>
      </c>
      <c r="E151" s="223" t="s">
        <v>650</v>
      </c>
      <c r="F151" s="224" t="s">
        <v>651</v>
      </c>
      <c r="G151" s="225" t="s">
        <v>362</v>
      </c>
      <c r="H151" s="226">
        <v>12.656000000000001</v>
      </c>
      <c r="I151" s="227"/>
      <c r="J151" s="228">
        <f>ROUND(I151*H151,2)</f>
        <v>0</v>
      </c>
      <c r="K151" s="224" t="s">
        <v>548</v>
      </c>
      <c r="L151" s="42"/>
      <c r="M151" s="229" t="s">
        <v>21</v>
      </c>
      <c r="N151" s="230" t="s">
        <v>44</v>
      </c>
      <c r="O151" s="82"/>
      <c r="P151" s="218">
        <f>O151*H151</f>
        <v>0</v>
      </c>
      <c r="Q151" s="218">
        <v>0.0075799999999999999</v>
      </c>
      <c r="R151" s="218">
        <f>Q151*H151</f>
        <v>0.095932480000000001</v>
      </c>
      <c r="S151" s="218">
        <v>0</v>
      </c>
      <c r="T151" s="21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0" t="s">
        <v>143</v>
      </c>
      <c r="AT151" s="220" t="s">
        <v>148</v>
      </c>
      <c r="AU151" s="220" t="s">
        <v>82</v>
      </c>
      <c r="AY151" s="15" t="s">
        <v>133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5" t="s">
        <v>80</v>
      </c>
      <c r="BK151" s="221">
        <f>ROUND(I151*H151,2)</f>
        <v>0</v>
      </c>
      <c r="BL151" s="15" t="s">
        <v>143</v>
      </c>
      <c r="BM151" s="220" t="s">
        <v>652</v>
      </c>
    </row>
    <row r="152" s="2" customFormat="1">
      <c r="A152" s="36"/>
      <c r="B152" s="37"/>
      <c r="C152" s="38"/>
      <c r="D152" s="238" t="s">
        <v>550</v>
      </c>
      <c r="E152" s="38"/>
      <c r="F152" s="239" t="s">
        <v>653</v>
      </c>
      <c r="G152" s="38"/>
      <c r="H152" s="38"/>
      <c r="I152" s="240"/>
      <c r="J152" s="38"/>
      <c r="K152" s="38"/>
      <c r="L152" s="42"/>
      <c r="M152" s="241"/>
      <c r="N152" s="242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550</v>
      </c>
      <c r="AU152" s="15" t="s">
        <v>82</v>
      </c>
    </row>
    <row r="153" s="2" customFormat="1" ht="24.15" customHeight="1">
      <c r="A153" s="36"/>
      <c r="B153" s="37"/>
      <c r="C153" s="222" t="s">
        <v>181</v>
      </c>
      <c r="D153" s="222" t="s">
        <v>148</v>
      </c>
      <c r="E153" s="223" t="s">
        <v>654</v>
      </c>
      <c r="F153" s="224" t="s">
        <v>655</v>
      </c>
      <c r="G153" s="225" t="s">
        <v>362</v>
      </c>
      <c r="H153" s="226">
        <v>12.656000000000001</v>
      </c>
      <c r="I153" s="227"/>
      <c r="J153" s="228">
        <f>ROUND(I153*H153,2)</f>
        <v>0</v>
      </c>
      <c r="K153" s="224" t="s">
        <v>548</v>
      </c>
      <c r="L153" s="42"/>
      <c r="M153" s="229" t="s">
        <v>21</v>
      </c>
      <c r="N153" s="230" t="s">
        <v>44</v>
      </c>
      <c r="O153" s="82"/>
      <c r="P153" s="218">
        <f>O153*H153</f>
        <v>0</v>
      </c>
      <c r="Q153" s="218">
        <v>0</v>
      </c>
      <c r="R153" s="218">
        <f>Q153*H153</f>
        <v>0</v>
      </c>
      <c r="S153" s="218">
        <v>0.0025000000000000001</v>
      </c>
      <c r="T153" s="219">
        <f>S153*H153</f>
        <v>0.031640000000000001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0" t="s">
        <v>143</v>
      </c>
      <c r="AT153" s="220" t="s">
        <v>148</v>
      </c>
      <c r="AU153" s="220" t="s">
        <v>82</v>
      </c>
      <c r="AY153" s="15" t="s">
        <v>133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5" t="s">
        <v>80</v>
      </c>
      <c r="BK153" s="221">
        <f>ROUND(I153*H153,2)</f>
        <v>0</v>
      </c>
      <c r="BL153" s="15" t="s">
        <v>143</v>
      </c>
      <c r="BM153" s="220" t="s">
        <v>656</v>
      </c>
    </row>
    <row r="154" s="2" customFormat="1">
      <c r="A154" s="36"/>
      <c r="B154" s="37"/>
      <c r="C154" s="38"/>
      <c r="D154" s="238" t="s">
        <v>550</v>
      </c>
      <c r="E154" s="38"/>
      <c r="F154" s="239" t="s">
        <v>657</v>
      </c>
      <c r="G154" s="38"/>
      <c r="H154" s="38"/>
      <c r="I154" s="240"/>
      <c r="J154" s="38"/>
      <c r="K154" s="38"/>
      <c r="L154" s="42"/>
      <c r="M154" s="241"/>
      <c r="N154" s="242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550</v>
      </c>
      <c r="AU154" s="15" t="s">
        <v>82</v>
      </c>
    </row>
    <row r="155" s="2" customFormat="1" ht="24.15" customHeight="1">
      <c r="A155" s="36"/>
      <c r="B155" s="37"/>
      <c r="C155" s="222" t="s">
        <v>222</v>
      </c>
      <c r="D155" s="222" t="s">
        <v>148</v>
      </c>
      <c r="E155" s="223" t="s">
        <v>658</v>
      </c>
      <c r="F155" s="224" t="s">
        <v>659</v>
      </c>
      <c r="G155" s="225" t="s">
        <v>362</v>
      </c>
      <c r="H155" s="226">
        <v>12.656000000000001</v>
      </c>
      <c r="I155" s="227"/>
      <c r="J155" s="228">
        <f>ROUND(I155*H155,2)</f>
        <v>0</v>
      </c>
      <c r="K155" s="224" t="s">
        <v>548</v>
      </c>
      <c r="L155" s="42"/>
      <c r="M155" s="229" t="s">
        <v>21</v>
      </c>
      <c r="N155" s="230" t="s">
        <v>44</v>
      </c>
      <c r="O155" s="82"/>
      <c r="P155" s="218">
        <f>O155*H155</f>
        <v>0</v>
      </c>
      <c r="Q155" s="218">
        <v>0.00040000000000000002</v>
      </c>
      <c r="R155" s="218">
        <f>Q155*H155</f>
        <v>0.0050624000000000008</v>
      </c>
      <c r="S155" s="218">
        <v>0</v>
      </c>
      <c r="T155" s="21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0" t="s">
        <v>143</v>
      </c>
      <c r="AT155" s="220" t="s">
        <v>148</v>
      </c>
      <c r="AU155" s="220" t="s">
        <v>82</v>
      </c>
      <c r="AY155" s="15" t="s">
        <v>133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5" t="s">
        <v>80</v>
      </c>
      <c r="BK155" s="221">
        <f>ROUND(I155*H155,2)</f>
        <v>0</v>
      </c>
      <c r="BL155" s="15" t="s">
        <v>143</v>
      </c>
      <c r="BM155" s="220" t="s">
        <v>660</v>
      </c>
    </row>
    <row r="156" s="2" customFormat="1">
      <c r="A156" s="36"/>
      <c r="B156" s="37"/>
      <c r="C156" s="38"/>
      <c r="D156" s="238" t="s">
        <v>550</v>
      </c>
      <c r="E156" s="38"/>
      <c r="F156" s="239" t="s">
        <v>661</v>
      </c>
      <c r="G156" s="38"/>
      <c r="H156" s="38"/>
      <c r="I156" s="240"/>
      <c r="J156" s="38"/>
      <c r="K156" s="38"/>
      <c r="L156" s="42"/>
      <c r="M156" s="241"/>
      <c r="N156" s="242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550</v>
      </c>
      <c r="AU156" s="15" t="s">
        <v>82</v>
      </c>
    </row>
    <row r="157" s="2" customFormat="1" ht="44.25" customHeight="1">
      <c r="A157" s="36"/>
      <c r="B157" s="37"/>
      <c r="C157" s="208" t="s">
        <v>185</v>
      </c>
      <c r="D157" s="208" t="s">
        <v>134</v>
      </c>
      <c r="E157" s="209" t="s">
        <v>662</v>
      </c>
      <c r="F157" s="210" t="s">
        <v>663</v>
      </c>
      <c r="G157" s="211" t="s">
        <v>362</v>
      </c>
      <c r="H157" s="212">
        <v>13.922000000000001</v>
      </c>
      <c r="I157" s="213"/>
      <c r="J157" s="214">
        <f>ROUND(I157*H157,2)</f>
        <v>0</v>
      </c>
      <c r="K157" s="210" t="s">
        <v>548</v>
      </c>
      <c r="L157" s="215"/>
      <c r="M157" s="216" t="s">
        <v>21</v>
      </c>
      <c r="N157" s="217" t="s">
        <v>44</v>
      </c>
      <c r="O157" s="82"/>
      <c r="P157" s="218">
        <f>O157*H157</f>
        <v>0</v>
      </c>
      <c r="Q157" s="218">
        <v>0.0032000000000000002</v>
      </c>
      <c r="R157" s="218">
        <f>Q157*H157</f>
        <v>0.044550400000000004</v>
      </c>
      <c r="S157" s="218">
        <v>0</v>
      </c>
      <c r="T157" s="21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0" t="s">
        <v>139</v>
      </c>
      <c r="AT157" s="220" t="s">
        <v>134</v>
      </c>
      <c r="AU157" s="220" t="s">
        <v>82</v>
      </c>
      <c r="AY157" s="15" t="s">
        <v>133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5" t="s">
        <v>80</v>
      </c>
      <c r="BK157" s="221">
        <f>ROUND(I157*H157,2)</f>
        <v>0</v>
      </c>
      <c r="BL157" s="15" t="s">
        <v>139</v>
      </c>
      <c r="BM157" s="220" t="s">
        <v>664</v>
      </c>
    </row>
    <row r="158" s="2" customFormat="1" ht="21.75" customHeight="1">
      <c r="A158" s="36"/>
      <c r="B158" s="37"/>
      <c r="C158" s="222" t="s">
        <v>229</v>
      </c>
      <c r="D158" s="222" t="s">
        <v>148</v>
      </c>
      <c r="E158" s="223" t="s">
        <v>665</v>
      </c>
      <c r="F158" s="224" t="s">
        <v>666</v>
      </c>
      <c r="G158" s="225" t="s">
        <v>334</v>
      </c>
      <c r="H158" s="226">
        <v>14.48</v>
      </c>
      <c r="I158" s="227"/>
      <c r="J158" s="228">
        <f>ROUND(I158*H158,2)</f>
        <v>0</v>
      </c>
      <c r="K158" s="224" t="s">
        <v>548</v>
      </c>
      <c r="L158" s="42"/>
      <c r="M158" s="229" t="s">
        <v>21</v>
      </c>
      <c r="N158" s="230" t="s">
        <v>44</v>
      </c>
      <c r="O158" s="82"/>
      <c r="P158" s="218">
        <f>O158*H158</f>
        <v>0</v>
      </c>
      <c r="Q158" s="218">
        <v>0</v>
      </c>
      <c r="R158" s="218">
        <f>Q158*H158</f>
        <v>0</v>
      </c>
      <c r="S158" s="218">
        <v>0.00029999999999999997</v>
      </c>
      <c r="T158" s="219">
        <f>S158*H158</f>
        <v>0.0043439999999999998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0" t="s">
        <v>143</v>
      </c>
      <c r="AT158" s="220" t="s">
        <v>148</v>
      </c>
      <c r="AU158" s="220" t="s">
        <v>82</v>
      </c>
      <c r="AY158" s="15" t="s">
        <v>133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5" t="s">
        <v>80</v>
      </c>
      <c r="BK158" s="221">
        <f>ROUND(I158*H158,2)</f>
        <v>0</v>
      </c>
      <c r="BL158" s="15" t="s">
        <v>143</v>
      </c>
      <c r="BM158" s="220" t="s">
        <v>667</v>
      </c>
    </row>
    <row r="159" s="2" customFormat="1">
      <c r="A159" s="36"/>
      <c r="B159" s="37"/>
      <c r="C159" s="38"/>
      <c r="D159" s="238" t="s">
        <v>550</v>
      </c>
      <c r="E159" s="38"/>
      <c r="F159" s="239" t="s">
        <v>668</v>
      </c>
      <c r="G159" s="38"/>
      <c r="H159" s="38"/>
      <c r="I159" s="240"/>
      <c r="J159" s="38"/>
      <c r="K159" s="38"/>
      <c r="L159" s="42"/>
      <c r="M159" s="241"/>
      <c r="N159" s="242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550</v>
      </c>
      <c r="AU159" s="15" t="s">
        <v>82</v>
      </c>
    </row>
    <row r="160" s="2" customFormat="1" ht="16.5" customHeight="1">
      <c r="A160" s="36"/>
      <c r="B160" s="37"/>
      <c r="C160" s="222" t="s">
        <v>188</v>
      </c>
      <c r="D160" s="222" t="s">
        <v>148</v>
      </c>
      <c r="E160" s="223" t="s">
        <v>669</v>
      </c>
      <c r="F160" s="224" t="s">
        <v>670</v>
      </c>
      <c r="G160" s="225" t="s">
        <v>362</v>
      </c>
      <c r="H160" s="226">
        <v>12.656000000000001</v>
      </c>
      <c r="I160" s="227"/>
      <c r="J160" s="228">
        <f>ROUND(I160*H160,2)</f>
        <v>0</v>
      </c>
      <c r="K160" s="224" t="s">
        <v>548</v>
      </c>
      <c r="L160" s="42"/>
      <c r="M160" s="229" t="s">
        <v>21</v>
      </c>
      <c r="N160" s="230" t="s">
        <v>44</v>
      </c>
      <c r="O160" s="82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0" t="s">
        <v>143</v>
      </c>
      <c r="AT160" s="220" t="s">
        <v>148</v>
      </c>
      <c r="AU160" s="220" t="s">
        <v>82</v>
      </c>
      <c r="AY160" s="15" t="s">
        <v>133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5" t="s">
        <v>80</v>
      </c>
      <c r="BK160" s="221">
        <f>ROUND(I160*H160,2)</f>
        <v>0</v>
      </c>
      <c r="BL160" s="15" t="s">
        <v>143</v>
      </c>
      <c r="BM160" s="220" t="s">
        <v>671</v>
      </c>
    </row>
    <row r="161" s="2" customFormat="1">
      <c r="A161" s="36"/>
      <c r="B161" s="37"/>
      <c r="C161" s="38"/>
      <c r="D161" s="238" t="s">
        <v>550</v>
      </c>
      <c r="E161" s="38"/>
      <c r="F161" s="239" t="s">
        <v>672</v>
      </c>
      <c r="G161" s="38"/>
      <c r="H161" s="38"/>
      <c r="I161" s="240"/>
      <c r="J161" s="38"/>
      <c r="K161" s="38"/>
      <c r="L161" s="42"/>
      <c r="M161" s="241"/>
      <c r="N161" s="242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550</v>
      </c>
      <c r="AU161" s="15" t="s">
        <v>82</v>
      </c>
    </row>
    <row r="162" s="2" customFormat="1" ht="44.25" customHeight="1">
      <c r="A162" s="36"/>
      <c r="B162" s="37"/>
      <c r="C162" s="222" t="s">
        <v>236</v>
      </c>
      <c r="D162" s="222" t="s">
        <v>148</v>
      </c>
      <c r="E162" s="223" t="s">
        <v>673</v>
      </c>
      <c r="F162" s="224" t="s">
        <v>674</v>
      </c>
      <c r="G162" s="225" t="s">
        <v>594</v>
      </c>
      <c r="H162" s="226">
        <v>0.14599999999999999</v>
      </c>
      <c r="I162" s="227"/>
      <c r="J162" s="228">
        <f>ROUND(I162*H162,2)</f>
        <v>0</v>
      </c>
      <c r="K162" s="224" t="s">
        <v>548</v>
      </c>
      <c r="L162" s="42"/>
      <c r="M162" s="229" t="s">
        <v>21</v>
      </c>
      <c r="N162" s="230" t="s">
        <v>44</v>
      </c>
      <c r="O162" s="82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0" t="s">
        <v>143</v>
      </c>
      <c r="AT162" s="220" t="s">
        <v>148</v>
      </c>
      <c r="AU162" s="220" t="s">
        <v>82</v>
      </c>
      <c r="AY162" s="15" t="s">
        <v>133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5" t="s">
        <v>80</v>
      </c>
      <c r="BK162" s="221">
        <f>ROUND(I162*H162,2)</f>
        <v>0</v>
      </c>
      <c r="BL162" s="15" t="s">
        <v>143</v>
      </c>
      <c r="BM162" s="220" t="s">
        <v>675</v>
      </c>
    </row>
    <row r="163" s="2" customFormat="1">
      <c r="A163" s="36"/>
      <c r="B163" s="37"/>
      <c r="C163" s="38"/>
      <c r="D163" s="238" t="s">
        <v>550</v>
      </c>
      <c r="E163" s="38"/>
      <c r="F163" s="239" t="s">
        <v>676</v>
      </c>
      <c r="G163" s="38"/>
      <c r="H163" s="38"/>
      <c r="I163" s="240"/>
      <c r="J163" s="38"/>
      <c r="K163" s="38"/>
      <c r="L163" s="42"/>
      <c r="M163" s="241"/>
      <c r="N163" s="242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550</v>
      </c>
      <c r="AU163" s="15" t="s">
        <v>82</v>
      </c>
    </row>
    <row r="164" s="12" customFormat="1" ht="22.8" customHeight="1">
      <c r="A164" s="12"/>
      <c r="B164" s="194"/>
      <c r="C164" s="195"/>
      <c r="D164" s="196" t="s">
        <v>72</v>
      </c>
      <c r="E164" s="231" t="s">
        <v>677</v>
      </c>
      <c r="F164" s="231" t="s">
        <v>678</v>
      </c>
      <c r="G164" s="195"/>
      <c r="H164" s="195"/>
      <c r="I164" s="198"/>
      <c r="J164" s="232">
        <f>BK164</f>
        <v>0</v>
      </c>
      <c r="K164" s="195"/>
      <c r="L164" s="200"/>
      <c r="M164" s="201"/>
      <c r="N164" s="202"/>
      <c r="O164" s="202"/>
      <c r="P164" s="203">
        <f>SUM(P165:P170)</f>
        <v>0</v>
      </c>
      <c r="Q164" s="202"/>
      <c r="R164" s="203">
        <f>SUM(R165:R170)</f>
        <v>0.0070784999999999997</v>
      </c>
      <c r="S164" s="202"/>
      <c r="T164" s="204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5" t="s">
        <v>82</v>
      </c>
      <c r="AT164" s="206" t="s">
        <v>72</v>
      </c>
      <c r="AU164" s="206" t="s">
        <v>80</v>
      </c>
      <c r="AY164" s="205" t="s">
        <v>133</v>
      </c>
      <c r="BK164" s="207">
        <f>SUM(BK165:BK170)</f>
        <v>0</v>
      </c>
    </row>
    <row r="165" s="2" customFormat="1" ht="24.15" customHeight="1">
      <c r="A165" s="36"/>
      <c r="B165" s="37"/>
      <c r="C165" s="222" t="s">
        <v>191</v>
      </c>
      <c r="D165" s="222" t="s">
        <v>148</v>
      </c>
      <c r="E165" s="223" t="s">
        <v>679</v>
      </c>
      <c r="F165" s="224" t="s">
        <v>680</v>
      </c>
      <c r="G165" s="225" t="s">
        <v>362</v>
      </c>
      <c r="H165" s="226">
        <v>14.157</v>
      </c>
      <c r="I165" s="227"/>
      <c r="J165" s="228">
        <f>ROUND(I165*H165,2)</f>
        <v>0</v>
      </c>
      <c r="K165" s="224" t="s">
        <v>548</v>
      </c>
      <c r="L165" s="42"/>
      <c r="M165" s="229" t="s">
        <v>21</v>
      </c>
      <c r="N165" s="230" t="s">
        <v>44</v>
      </c>
      <c r="O165" s="82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0" t="s">
        <v>143</v>
      </c>
      <c r="AT165" s="220" t="s">
        <v>148</v>
      </c>
      <c r="AU165" s="220" t="s">
        <v>82</v>
      </c>
      <c r="AY165" s="15" t="s">
        <v>133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5" t="s">
        <v>80</v>
      </c>
      <c r="BK165" s="221">
        <f>ROUND(I165*H165,2)</f>
        <v>0</v>
      </c>
      <c r="BL165" s="15" t="s">
        <v>143</v>
      </c>
      <c r="BM165" s="220" t="s">
        <v>681</v>
      </c>
    </row>
    <row r="166" s="2" customFormat="1">
      <c r="A166" s="36"/>
      <c r="B166" s="37"/>
      <c r="C166" s="38"/>
      <c r="D166" s="238" t="s">
        <v>550</v>
      </c>
      <c r="E166" s="38"/>
      <c r="F166" s="239" t="s">
        <v>682</v>
      </c>
      <c r="G166" s="38"/>
      <c r="H166" s="38"/>
      <c r="I166" s="240"/>
      <c r="J166" s="38"/>
      <c r="K166" s="38"/>
      <c r="L166" s="42"/>
      <c r="M166" s="241"/>
      <c r="N166" s="242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550</v>
      </c>
      <c r="AU166" s="15" t="s">
        <v>82</v>
      </c>
    </row>
    <row r="167" s="2" customFormat="1" ht="37.8" customHeight="1">
      <c r="A167" s="36"/>
      <c r="B167" s="37"/>
      <c r="C167" s="222" t="s">
        <v>243</v>
      </c>
      <c r="D167" s="222" t="s">
        <v>148</v>
      </c>
      <c r="E167" s="223" t="s">
        <v>683</v>
      </c>
      <c r="F167" s="224" t="s">
        <v>684</v>
      </c>
      <c r="G167" s="225" t="s">
        <v>362</v>
      </c>
      <c r="H167" s="226">
        <v>14.157</v>
      </c>
      <c r="I167" s="227"/>
      <c r="J167" s="228">
        <f>ROUND(I167*H167,2)</f>
        <v>0</v>
      </c>
      <c r="K167" s="224" t="s">
        <v>548</v>
      </c>
      <c r="L167" s="42"/>
      <c r="M167" s="229" t="s">
        <v>21</v>
      </c>
      <c r="N167" s="230" t="s">
        <v>44</v>
      </c>
      <c r="O167" s="82"/>
      <c r="P167" s="218">
        <f>O167*H167</f>
        <v>0</v>
      </c>
      <c r="Q167" s="218">
        <v>0.00013999999999999999</v>
      </c>
      <c r="R167" s="218">
        <f>Q167*H167</f>
        <v>0.0019819799999999999</v>
      </c>
      <c r="S167" s="218">
        <v>0</v>
      </c>
      <c r="T167" s="21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0" t="s">
        <v>143</v>
      </c>
      <c r="AT167" s="220" t="s">
        <v>148</v>
      </c>
      <c r="AU167" s="220" t="s">
        <v>82</v>
      </c>
      <c r="AY167" s="15" t="s">
        <v>133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5" t="s">
        <v>80</v>
      </c>
      <c r="BK167" s="221">
        <f>ROUND(I167*H167,2)</f>
        <v>0</v>
      </c>
      <c r="BL167" s="15" t="s">
        <v>143</v>
      </c>
      <c r="BM167" s="220" t="s">
        <v>685</v>
      </c>
    </row>
    <row r="168" s="2" customFormat="1">
      <c r="A168" s="36"/>
      <c r="B168" s="37"/>
      <c r="C168" s="38"/>
      <c r="D168" s="238" t="s">
        <v>550</v>
      </c>
      <c r="E168" s="38"/>
      <c r="F168" s="239" t="s">
        <v>686</v>
      </c>
      <c r="G168" s="38"/>
      <c r="H168" s="38"/>
      <c r="I168" s="240"/>
      <c r="J168" s="38"/>
      <c r="K168" s="38"/>
      <c r="L168" s="42"/>
      <c r="M168" s="241"/>
      <c r="N168" s="242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550</v>
      </c>
      <c r="AU168" s="15" t="s">
        <v>82</v>
      </c>
    </row>
    <row r="169" s="2" customFormat="1" ht="44.25" customHeight="1">
      <c r="A169" s="36"/>
      <c r="B169" s="37"/>
      <c r="C169" s="222" t="s">
        <v>194</v>
      </c>
      <c r="D169" s="222" t="s">
        <v>148</v>
      </c>
      <c r="E169" s="223" t="s">
        <v>687</v>
      </c>
      <c r="F169" s="224" t="s">
        <v>688</v>
      </c>
      <c r="G169" s="225" t="s">
        <v>362</v>
      </c>
      <c r="H169" s="226">
        <v>14.157</v>
      </c>
      <c r="I169" s="227"/>
      <c r="J169" s="228">
        <f>ROUND(I169*H169,2)</f>
        <v>0</v>
      </c>
      <c r="K169" s="224" t="s">
        <v>548</v>
      </c>
      <c r="L169" s="42"/>
      <c r="M169" s="229" t="s">
        <v>21</v>
      </c>
      <c r="N169" s="230" t="s">
        <v>44</v>
      </c>
      <c r="O169" s="82"/>
      <c r="P169" s="218">
        <f>O169*H169</f>
        <v>0</v>
      </c>
      <c r="Q169" s="218">
        <v>0.00036000000000000002</v>
      </c>
      <c r="R169" s="218">
        <f>Q169*H169</f>
        <v>0.0050965200000000002</v>
      </c>
      <c r="S169" s="218">
        <v>0</v>
      </c>
      <c r="T169" s="21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0" t="s">
        <v>143</v>
      </c>
      <c r="AT169" s="220" t="s">
        <v>148</v>
      </c>
      <c r="AU169" s="220" t="s">
        <v>82</v>
      </c>
      <c r="AY169" s="15" t="s">
        <v>133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5" t="s">
        <v>80</v>
      </c>
      <c r="BK169" s="221">
        <f>ROUND(I169*H169,2)</f>
        <v>0</v>
      </c>
      <c r="BL169" s="15" t="s">
        <v>143</v>
      </c>
      <c r="BM169" s="220" t="s">
        <v>689</v>
      </c>
    </row>
    <row r="170" s="2" customFormat="1">
      <c r="A170" s="36"/>
      <c r="B170" s="37"/>
      <c r="C170" s="38"/>
      <c r="D170" s="238" t="s">
        <v>550</v>
      </c>
      <c r="E170" s="38"/>
      <c r="F170" s="239" t="s">
        <v>690</v>
      </c>
      <c r="G170" s="38"/>
      <c r="H170" s="38"/>
      <c r="I170" s="240"/>
      <c r="J170" s="38"/>
      <c r="K170" s="38"/>
      <c r="L170" s="42"/>
      <c r="M170" s="241"/>
      <c r="N170" s="242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550</v>
      </c>
      <c r="AU170" s="15" t="s">
        <v>82</v>
      </c>
    </row>
    <row r="171" s="12" customFormat="1" ht="22.8" customHeight="1">
      <c r="A171" s="12"/>
      <c r="B171" s="194"/>
      <c r="C171" s="195"/>
      <c r="D171" s="196" t="s">
        <v>72</v>
      </c>
      <c r="E171" s="231" t="s">
        <v>691</v>
      </c>
      <c r="F171" s="231" t="s">
        <v>692</v>
      </c>
      <c r="G171" s="195"/>
      <c r="H171" s="195"/>
      <c r="I171" s="198"/>
      <c r="J171" s="232">
        <f>BK171</f>
        <v>0</v>
      </c>
      <c r="K171" s="195"/>
      <c r="L171" s="200"/>
      <c r="M171" s="201"/>
      <c r="N171" s="202"/>
      <c r="O171" s="202"/>
      <c r="P171" s="203">
        <f>SUM(P172:P177)</f>
        <v>0</v>
      </c>
      <c r="Q171" s="202"/>
      <c r="R171" s="203">
        <f>SUM(R172:R177)</f>
        <v>0.02580416</v>
      </c>
      <c r="S171" s="202"/>
      <c r="T171" s="204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5" t="s">
        <v>82</v>
      </c>
      <c r="AT171" s="206" t="s">
        <v>72</v>
      </c>
      <c r="AU171" s="206" t="s">
        <v>80</v>
      </c>
      <c r="AY171" s="205" t="s">
        <v>133</v>
      </c>
      <c r="BK171" s="207">
        <f>SUM(BK172:BK177)</f>
        <v>0</v>
      </c>
    </row>
    <row r="172" s="2" customFormat="1" ht="24.15" customHeight="1">
      <c r="A172" s="36"/>
      <c r="B172" s="37"/>
      <c r="C172" s="222" t="s">
        <v>252</v>
      </c>
      <c r="D172" s="222" t="s">
        <v>148</v>
      </c>
      <c r="E172" s="223" t="s">
        <v>693</v>
      </c>
      <c r="F172" s="224" t="s">
        <v>694</v>
      </c>
      <c r="G172" s="225" t="s">
        <v>362</v>
      </c>
      <c r="H172" s="226">
        <v>56.095999999999997</v>
      </c>
      <c r="I172" s="227"/>
      <c r="J172" s="228">
        <f>ROUND(I172*H172,2)</f>
        <v>0</v>
      </c>
      <c r="K172" s="224" t="s">
        <v>548</v>
      </c>
      <c r="L172" s="42"/>
      <c r="M172" s="229" t="s">
        <v>21</v>
      </c>
      <c r="N172" s="230" t="s">
        <v>44</v>
      </c>
      <c r="O172" s="82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0" t="s">
        <v>143</v>
      </c>
      <c r="AT172" s="220" t="s">
        <v>148</v>
      </c>
      <c r="AU172" s="220" t="s">
        <v>82</v>
      </c>
      <c r="AY172" s="15" t="s">
        <v>133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5" t="s">
        <v>80</v>
      </c>
      <c r="BK172" s="221">
        <f>ROUND(I172*H172,2)</f>
        <v>0</v>
      </c>
      <c r="BL172" s="15" t="s">
        <v>143</v>
      </c>
      <c r="BM172" s="220" t="s">
        <v>695</v>
      </c>
    </row>
    <row r="173" s="2" customFormat="1">
      <c r="A173" s="36"/>
      <c r="B173" s="37"/>
      <c r="C173" s="38"/>
      <c r="D173" s="238" t="s">
        <v>550</v>
      </c>
      <c r="E173" s="38"/>
      <c r="F173" s="239" t="s">
        <v>696</v>
      </c>
      <c r="G173" s="38"/>
      <c r="H173" s="38"/>
      <c r="I173" s="240"/>
      <c r="J173" s="38"/>
      <c r="K173" s="38"/>
      <c r="L173" s="42"/>
      <c r="M173" s="241"/>
      <c r="N173" s="242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550</v>
      </c>
      <c r="AU173" s="15" t="s">
        <v>82</v>
      </c>
    </row>
    <row r="174" s="2" customFormat="1" ht="33" customHeight="1">
      <c r="A174" s="36"/>
      <c r="B174" s="37"/>
      <c r="C174" s="222" t="s">
        <v>198</v>
      </c>
      <c r="D174" s="222" t="s">
        <v>148</v>
      </c>
      <c r="E174" s="223" t="s">
        <v>697</v>
      </c>
      <c r="F174" s="224" t="s">
        <v>698</v>
      </c>
      <c r="G174" s="225" t="s">
        <v>362</v>
      </c>
      <c r="H174" s="226">
        <v>56.095999999999997</v>
      </c>
      <c r="I174" s="227"/>
      <c r="J174" s="228">
        <f>ROUND(I174*H174,2)</f>
        <v>0</v>
      </c>
      <c r="K174" s="224" t="s">
        <v>548</v>
      </c>
      <c r="L174" s="42"/>
      <c r="M174" s="229" t="s">
        <v>21</v>
      </c>
      <c r="N174" s="230" t="s">
        <v>44</v>
      </c>
      <c r="O174" s="82"/>
      <c r="P174" s="218">
        <f>O174*H174</f>
        <v>0</v>
      </c>
      <c r="Q174" s="218">
        <v>0.00020000000000000001</v>
      </c>
      <c r="R174" s="218">
        <f>Q174*H174</f>
        <v>0.0112192</v>
      </c>
      <c r="S174" s="218">
        <v>0</v>
      </c>
      <c r="T174" s="21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0" t="s">
        <v>143</v>
      </c>
      <c r="AT174" s="220" t="s">
        <v>148</v>
      </c>
      <c r="AU174" s="220" t="s">
        <v>82</v>
      </c>
      <c r="AY174" s="15" t="s">
        <v>133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5" t="s">
        <v>80</v>
      </c>
      <c r="BK174" s="221">
        <f>ROUND(I174*H174,2)</f>
        <v>0</v>
      </c>
      <c r="BL174" s="15" t="s">
        <v>143</v>
      </c>
      <c r="BM174" s="220" t="s">
        <v>699</v>
      </c>
    </row>
    <row r="175" s="2" customFormat="1">
      <c r="A175" s="36"/>
      <c r="B175" s="37"/>
      <c r="C175" s="38"/>
      <c r="D175" s="238" t="s">
        <v>550</v>
      </c>
      <c r="E175" s="38"/>
      <c r="F175" s="239" t="s">
        <v>700</v>
      </c>
      <c r="G175" s="38"/>
      <c r="H175" s="38"/>
      <c r="I175" s="240"/>
      <c r="J175" s="38"/>
      <c r="K175" s="38"/>
      <c r="L175" s="42"/>
      <c r="M175" s="241"/>
      <c r="N175" s="242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550</v>
      </c>
      <c r="AU175" s="15" t="s">
        <v>82</v>
      </c>
    </row>
    <row r="176" s="2" customFormat="1" ht="37.8" customHeight="1">
      <c r="A176" s="36"/>
      <c r="B176" s="37"/>
      <c r="C176" s="222" t="s">
        <v>259</v>
      </c>
      <c r="D176" s="222" t="s">
        <v>148</v>
      </c>
      <c r="E176" s="223" t="s">
        <v>701</v>
      </c>
      <c r="F176" s="224" t="s">
        <v>702</v>
      </c>
      <c r="G176" s="225" t="s">
        <v>362</v>
      </c>
      <c r="H176" s="226">
        <v>56.095999999999997</v>
      </c>
      <c r="I176" s="227"/>
      <c r="J176" s="228">
        <f>ROUND(I176*H176,2)</f>
        <v>0</v>
      </c>
      <c r="K176" s="224" t="s">
        <v>548</v>
      </c>
      <c r="L176" s="42"/>
      <c r="M176" s="229" t="s">
        <v>21</v>
      </c>
      <c r="N176" s="230" t="s">
        <v>44</v>
      </c>
      <c r="O176" s="82"/>
      <c r="P176" s="218">
        <f>O176*H176</f>
        <v>0</v>
      </c>
      <c r="Q176" s="218">
        <v>0.00025999999999999998</v>
      </c>
      <c r="R176" s="218">
        <f>Q176*H176</f>
        <v>0.014584959999999998</v>
      </c>
      <c r="S176" s="218">
        <v>0</v>
      </c>
      <c r="T176" s="21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0" t="s">
        <v>143</v>
      </c>
      <c r="AT176" s="220" t="s">
        <v>148</v>
      </c>
      <c r="AU176" s="220" t="s">
        <v>82</v>
      </c>
      <c r="AY176" s="15" t="s">
        <v>133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5" t="s">
        <v>80</v>
      </c>
      <c r="BK176" s="221">
        <f>ROUND(I176*H176,2)</f>
        <v>0</v>
      </c>
      <c r="BL176" s="15" t="s">
        <v>143</v>
      </c>
      <c r="BM176" s="220" t="s">
        <v>703</v>
      </c>
    </row>
    <row r="177" s="2" customFormat="1">
      <c r="A177" s="36"/>
      <c r="B177" s="37"/>
      <c r="C177" s="38"/>
      <c r="D177" s="238" t="s">
        <v>550</v>
      </c>
      <c r="E177" s="38"/>
      <c r="F177" s="239" t="s">
        <v>704</v>
      </c>
      <c r="G177" s="38"/>
      <c r="H177" s="38"/>
      <c r="I177" s="240"/>
      <c r="J177" s="38"/>
      <c r="K177" s="38"/>
      <c r="L177" s="42"/>
      <c r="M177" s="241"/>
      <c r="N177" s="242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550</v>
      </c>
      <c r="AU177" s="15" t="s">
        <v>82</v>
      </c>
    </row>
    <row r="178" s="12" customFormat="1" ht="25.92" customHeight="1">
      <c r="A178" s="12"/>
      <c r="B178" s="194"/>
      <c r="C178" s="195"/>
      <c r="D178" s="196" t="s">
        <v>72</v>
      </c>
      <c r="E178" s="197" t="s">
        <v>705</v>
      </c>
      <c r="F178" s="197" t="s">
        <v>706</v>
      </c>
      <c r="G178" s="195"/>
      <c r="H178" s="195"/>
      <c r="I178" s="198"/>
      <c r="J178" s="199">
        <f>BK178</f>
        <v>0</v>
      </c>
      <c r="K178" s="195"/>
      <c r="L178" s="200"/>
      <c r="M178" s="201"/>
      <c r="N178" s="202"/>
      <c r="O178" s="202"/>
      <c r="P178" s="203">
        <f>SUM(P179:P180)</f>
        <v>0</v>
      </c>
      <c r="Q178" s="202"/>
      <c r="R178" s="203">
        <f>SUM(R179:R180)</f>
        <v>0</v>
      </c>
      <c r="S178" s="202"/>
      <c r="T178" s="204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5" t="s">
        <v>143</v>
      </c>
      <c r="AT178" s="206" t="s">
        <v>72</v>
      </c>
      <c r="AU178" s="206" t="s">
        <v>73</v>
      </c>
      <c r="AY178" s="205" t="s">
        <v>133</v>
      </c>
      <c r="BK178" s="207">
        <f>SUM(BK179:BK180)</f>
        <v>0</v>
      </c>
    </row>
    <row r="179" s="2" customFormat="1" ht="24.15" customHeight="1">
      <c r="A179" s="36"/>
      <c r="B179" s="37"/>
      <c r="C179" s="222" t="s">
        <v>201</v>
      </c>
      <c r="D179" s="222" t="s">
        <v>148</v>
      </c>
      <c r="E179" s="223" t="s">
        <v>707</v>
      </c>
      <c r="F179" s="224" t="s">
        <v>708</v>
      </c>
      <c r="G179" s="225" t="s">
        <v>709</v>
      </c>
      <c r="H179" s="226">
        <v>30</v>
      </c>
      <c r="I179" s="227"/>
      <c r="J179" s="228">
        <f>ROUND(I179*H179,2)</f>
        <v>0</v>
      </c>
      <c r="K179" s="224" t="s">
        <v>548</v>
      </c>
      <c r="L179" s="42"/>
      <c r="M179" s="229" t="s">
        <v>21</v>
      </c>
      <c r="N179" s="230" t="s">
        <v>44</v>
      </c>
      <c r="O179" s="82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0" t="s">
        <v>710</v>
      </c>
      <c r="AT179" s="220" t="s">
        <v>148</v>
      </c>
      <c r="AU179" s="220" t="s">
        <v>80</v>
      </c>
      <c r="AY179" s="15" t="s">
        <v>133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5" t="s">
        <v>80</v>
      </c>
      <c r="BK179" s="221">
        <f>ROUND(I179*H179,2)</f>
        <v>0</v>
      </c>
      <c r="BL179" s="15" t="s">
        <v>710</v>
      </c>
      <c r="BM179" s="220" t="s">
        <v>711</v>
      </c>
    </row>
    <row r="180" s="2" customFormat="1">
      <c r="A180" s="36"/>
      <c r="B180" s="37"/>
      <c r="C180" s="38"/>
      <c r="D180" s="238" t="s">
        <v>550</v>
      </c>
      <c r="E180" s="38"/>
      <c r="F180" s="239" t="s">
        <v>712</v>
      </c>
      <c r="G180" s="38"/>
      <c r="H180" s="38"/>
      <c r="I180" s="240"/>
      <c r="J180" s="38"/>
      <c r="K180" s="38"/>
      <c r="L180" s="42"/>
      <c r="M180" s="243"/>
      <c r="N180" s="244"/>
      <c r="O180" s="235"/>
      <c r="P180" s="235"/>
      <c r="Q180" s="235"/>
      <c r="R180" s="235"/>
      <c r="S180" s="235"/>
      <c r="T180" s="245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550</v>
      </c>
      <c r="AU180" s="15" t="s">
        <v>80</v>
      </c>
    </row>
    <row r="181" s="2" customFormat="1" ht="6.96" customHeight="1">
      <c r="A181" s="36"/>
      <c r="B181" s="57"/>
      <c r="C181" s="58"/>
      <c r="D181" s="58"/>
      <c r="E181" s="58"/>
      <c r="F181" s="58"/>
      <c r="G181" s="58"/>
      <c r="H181" s="58"/>
      <c r="I181" s="58"/>
      <c r="J181" s="58"/>
      <c r="K181" s="58"/>
      <c r="L181" s="42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sheetProtection sheet="1" autoFilter="0" formatColumns="0" formatRows="0" objects="1" scenarios="1" spinCount="100000" saltValue="jtSn/Xgt5c6kllKBqz4e+M1CThiD80kpRCdcq6ozPgZWLbVrWC3XCjgKYVb+dlaOrykXL4kXri8N1l9qn34/6Q==" hashValue="cxGdYmN3IGk0fVpQvyki2lclGjsnfFkhmIoe0mppwBnW8SYzvuJGVowaaKzDETXd3uxauQzvqoVM3blYZccpkA==" algorithmName="SHA-512" password="CC35"/>
  <autoFilter ref="C97:K1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3_02/340239212"/>
    <hyperlink ref="F105" r:id="rId2" display="https://podminky.urs.cz/item/CS_URS_2023_02/612325225"/>
    <hyperlink ref="F107" r:id="rId3" display="https://podminky.urs.cz/item/CS_URS_2023_02/622325209"/>
    <hyperlink ref="F109" r:id="rId4" display="https://podminky.urs.cz/item/CS_URS_2023_02/642945111"/>
    <hyperlink ref="F113" r:id="rId5" display="https://podminky.urs.cz/item/CS_URS_2023_02/965042121"/>
    <hyperlink ref="F115" r:id="rId6" display="https://podminky.urs.cz/item/CS_URS_2023_02/965045111"/>
    <hyperlink ref="F117" r:id="rId7" display="https://podminky.urs.cz/item/CS_URS_2023_02/968072455"/>
    <hyperlink ref="F119" r:id="rId8" display="https://podminky.urs.cz/item/CS_URS_2023_02/971033431"/>
    <hyperlink ref="F121" r:id="rId9" display="https://podminky.urs.cz/item/CS_URS_2023_02/977312112"/>
    <hyperlink ref="F124" r:id="rId10" display="https://podminky.urs.cz/item/CS_URS_2023_02/997013111"/>
    <hyperlink ref="F127" r:id="rId11" display="https://podminky.urs.cz/item/CS_URS_2023_02/998018001"/>
    <hyperlink ref="F131" r:id="rId12" display="https://podminky.urs.cz/item/CS_URS_2023_02/733191816"/>
    <hyperlink ref="F133" r:id="rId13" display="https://podminky.urs.cz/item/CS_URS_2023_02/733290801"/>
    <hyperlink ref="F135" r:id="rId14" display="https://podminky.urs.cz/item/CS_URS_2023_02/735111810"/>
    <hyperlink ref="F138" r:id="rId15" display="https://podminky.urs.cz/item/CS_URS_2023_02/766622833"/>
    <hyperlink ref="F140" r:id="rId16" display="https://podminky.urs.cz/item/CS_URS_2023_02/766622862"/>
    <hyperlink ref="F142" r:id="rId17" display="https://podminky.urs.cz/item/CS_URS_2023_02/766660022"/>
    <hyperlink ref="F146" r:id="rId18" display="https://podminky.urs.cz/item/CS_URS_2023_02/776111115"/>
    <hyperlink ref="F148" r:id="rId19" display="https://podminky.urs.cz/item/CS_URS_2023_02/776111311"/>
    <hyperlink ref="F150" r:id="rId20" display="https://podminky.urs.cz/item/CS_URS_2023_02/776121112"/>
    <hyperlink ref="F152" r:id="rId21" display="https://podminky.urs.cz/item/CS_URS_2023_02/776141112"/>
    <hyperlink ref="F154" r:id="rId22" display="https://podminky.urs.cz/item/CS_URS_2023_02/776201811"/>
    <hyperlink ref="F156" r:id="rId23" display="https://podminky.urs.cz/item/CS_URS_2023_02/776221221"/>
    <hyperlink ref="F159" r:id="rId24" display="https://podminky.urs.cz/item/CS_URS_2023_02/776410811"/>
    <hyperlink ref="F161" r:id="rId25" display="https://podminky.urs.cz/item/CS_URS_2023_02/776991821"/>
    <hyperlink ref="F163" r:id="rId26" display="https://podminky.urs.cz/item/CS_URS_2023_02/998776101"/>
    <hyperlink ref="F166" r:id="rId27" display="https://podminky.urs.cz/item/CS_URS_2023_02/783801403"/>
    <hyperlink ref="F168" r:id="rId28" display="https://podminky.urs.cz/item/CS_URS_2023_02/783823135"/>
    <hyperlink ref="F170" r:id="rId29" display="https://podminky.urs.cz/item/CS_URS_2023_02/783827125"/>
    <hyperlink ref="F173" r:id="rId30" display="https://podminky.urs.cz/item/CS_URS_2023_02/784111001"/>
    <hyperlink ref="F175" r:id="rId31" display="https://podminky.urs.cz/item/CS_URS_2023_02/784181101"/>
    <hyperlink ref="F177" r:id="rId32" display="https://podminky.urs.cz/item/CS_URS_2023_02/784211101"/>
    <hyperlink ref="F180" r:id="rId33" display="https://podminky.urs.cz/item/CS_URS_2023_02/HZS13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82</v>
      </c>
    </row>
    <row r="4" s="1" customFormat="1" ht="24.96" customHeight="1">
      <c r="B4" s="18"/>
      <c r="D4" s="138" t="s">
        <v>98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zakázky'!K6</f>
        <v>Oprava napájení zab. zař. v ŽST Ostrava Bartovice</v>
      </c>
      <c r="F7" s="140"/>
      <c r="G7" s="140"/>
      <c r="H7" s="140"/>
      <c r="L7" s="18"/>
    </row>
    <row r="8" s="2" customFormat="1" ht="12" customHeight="1">
      <c r="A8" s="36"/>
      <c r="B8" s="42"/>
      <c r="C8" s="36"/>
      <c r="D8" s="140" t="s">
        <v>99</v>
      </c>
      <c r="E8" s="36"/>
      <c r="F8" s="36"/>
      <c r="G8" s="36"/>
      <c r="H8" s="36"/>
      <c r="I8" s="36"/>
      <c r="J8" s="36"/>
      <c r="K8" s="36"/>
      <c r="L8" s="14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713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31" t="s">
        <v>19</v>
      </c>
      <c r="G11" s="36"/>
      <c r="H11" s="36"/>
      <c r="I11" s="140" t="s">
        <v>20</v>
      </c>
      <c r="J11" s="131" t="s">
        <v>21</v>
      </c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22</v>
      </c>
      <c r="E12" s="36"/>
      <c r="F12" s="131" t="s">
        <v>23</v>
      </c>
      <c r="G12" s="36"/>
      <c r="H12" s="36"/>
      <c r="I12" s="140" t="s">
        <v>24</v>
      </c>
      <c r="J12" s="144" t="str">
        <f>'Rekapitulace zakázky'!AN8</f>
        <v>5. 9. 2023</v>
      </c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26</v>
      </c>
      <c r="E14" s="36"/>
      <c r="F14" s="36"/>
      <c r="G14" s="36"/>
      <c r="H14" s="36"/>
      <c r="I14" s="140" t="s">
        <v>27</v>
      </c>
      <c r="J14" s="131" t="s">
        <v>21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28</v>
      </c>
      <c r="F15" s="36"/>
      <c r="G15" s="36"/>
      <c r="H15" s="36"/>
      <c r="I15" s="140" t="s">
        <v>29</v>
      </c>
      <c r="J15" s="131" t="s">
        <v>21</v>
      </c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30</v>
      </c>
      <c r="E17" s="36"/>
      <c r="F17" s="36"/>
      <c r="G17" s="36"/>
      <c r="H17" s="36"/>
      <c r="I17" s="140" t="s">
        <v>27</v>
      </c>
      <c r="J17" s="31" t="str">
        <f>'Rekapitulace zakázky'!AN13</f>
        <v>Vyplň údaj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1"/>
      <c r="G18" s="131"/>
      <c r="H18" s="131"/>
      <c r="I18" s="140" t="s">
        <v>29</v>
      </c>
      <c r="J18" s="31" t="str">
        <f>'Rekapitulace zakázky'!AN14</f>
        <v>Vyplň údaj</v>
      </c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32</v>
      </c>
      <c r="E20" s="36"/>
      <c r="F20" s="36"/>
      <c r="G20" s="36"/>
      <c r="H20" s="36"/>
      <c r="I20" s="140" t="s">
        <v>27</v>
      </c>
      <c r="J20" s="131" t="str">
        <f>IF('Rekapitulace zakázky'!AN16="","",'Rekapitulace zakázky'!AN16)</f>
        <v/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tr">
        <f>IF('Rekapitulace zakázky'!E17="","",'Rekapitulace zakázky'!E17)</f>
        <v xml:space="preserve"> </v>
      </c>
      <c r="F21" s="36"/>
      <c r="G21" s="36"/>
      <c r="H21" s="36"/>
      <c r="I21" s="140" t="s">
        <v>29</v>
      </c>
      <c r="J21" s="131" t="str">
        <f>IF('Rekapitulace zakázky'!AN17="","",'Rekapitulace zakázky'!AN17)</f>
        <v/>
      </c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0" t="s">
        <v>27</v>
      </c>
      <c r="J23" s="131" t="s">
        <v>21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36</v>
      </c>
      <c r="F24" s="36"/>
      <c r="G24" s="36"/>
      <c r="H24" s="36"/>
      <c r="I24" s="140" t="s">
        <v>29</v>
      </c>
      <c r="J24" s="131" t="s">
        <v>21</v>
      </c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36"/>
      <c r="J26" s="36"/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5"/>
      <c r="B27" s="146"/>
      <c r="C27" s="145"/>
      <c r="D27" s="145"/>
      <c r="E27" s="147" t="s">
        <v>21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9"/>
      <c r="E29" s="149"/>
      <c r="F29" s="149"/>
      <c r="G29" s="149"/>
      <c r="H29" s="149"/>
      <c r="I29" s="149"/>
      <c r="J29" s="149"/>
      <c r="K29" s="149"/>
      <c r="L29" s="14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39</v>
      </c>
      <c r="E30" s="36"/>
      <c r="F30" s="36"/>
      <c r="G30" s="36"/>
      <c r="H30" s="36"/>
      <c r="I30" s="36"/>
      <c r="J30" s="151">
        <f>ROUND(J81, 2)</f>
        <v>0</v>
      </c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41</v>
      </c>
      <c r="G32" s="36"/>
      <c r="H32" s="36"/>
      <c r="I32" s="152" t="s">
        <v>40</v>
      </c>
      <c r="J32" s="152" t="s">
        <v>42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3" t="s">
        <v>43</v>
      </c>
      <c r="E33" s="140" t="s">
        <v>44</v>
      </c>
      <c r="F33" s="154">
        <f>ROUND((SUM(BE81:BE87)),  2)</f>
        <v>0</v>
      </c>
      <c r="G33" s="36"/>
      <c r="H33" s="36"/>
      <c r="I33" s="155">
        <v>0.20999999999999999</v>
      </c>
      <c r="J33" s="154">
        <f>ROUND(((SUM(BE81:BE87))*I33),  2)</f>
        <v>0</v>
      </c>
      <c r="K33" s="36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45</v>
      </c>
      <c r="F34" s="154">
        <f>ROUND((SUM(BF81:BF87)),  2)</f>
        <v>0</v>
      </c>
      <c r="G34" s="36"/>
      <c r="H34" s="36"/>
      <c r="I34" s="155">
        <v>0.14999999999999999</v>
      </c>
      <c r="J34" s="154">
        <f>ROUND(((SUM(BF81:BF87))*I34),  2)</f>
        <v>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46</v>
      </c>
      <c r="F35" s="154">
        <f>ROUND((SUM(BG81:BG87)),  2)</f>
        <v>0</v>
      </c>
      <c r="G35" s="36"/>
      <c r="H35" s="36"/>
      <c r="I35" s="155">
        <v>0.20999999999999999</v>
      </c>
      <c r="J35" s="154">
        <f>0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47</v>
      </c>
      <c r="F36" s="154">
        <f>ROUND((SUM(BH81:BH87)),  2)</f>
        <v>0</v>
      </c>
      <c r="G36" s="36"/>
      <c r="H36" s="36"/>
      <c r="I36" s="155">
        <v>0.14999999999999999</v>
      </c>
      <c r="J36" s="154">
        <f>0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ROUND((SUM(BI81:BI87)),  2)</f>
        <v>0</v>
      </c>
      <c r="G37" s="36"/>
      <c r="H37" s="36"/>
      <c r="I37" s="155">
        <v>0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105</v>
      </c>
      <c r="D45" s="38"/>
      <c r="E45" s="38"/>
      <c r="F45" s="38"/>
      <c r="G45" s="38"/>
      <c r="H45" s="38"/>
      <c r="I45" s="38"/>
      <c r="J45" s="38"/>
      <c r="K45" s="38"/>
      <c r="L45" s="14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7" t="str">
        <f>E7</f>
        <v>Oprava napájení zab. zař. v ŽST Ostrava Bartovice</v>
      </c>
      <c r="F48" s="30"/>
      <c r="G48" s="30"/>
      <c r="H48" s="30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99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VON - -</v>
      </c>
      <c r="F50" s="38"/>
      <c r="G50" s="38"/>
      <c r="H50" s="38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 xml:space="preserve"> Ostrava Bartovice</v>
      </c>
      <c r="G52" s="38"/>
      <c r="H52" s="38"/>
      <c r="I52" s="30" t="s">
        <v>24</v>
      </c>
      <c r="J52" s="70" t="str">
        <f>IF(J12="","",J12)</f>
        <v>5. 9. 2023</v>
      </c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 xml:space="preserve"> Správa železnic, státní organizace</v>
      </c>
      <c r="G54" s="38"/>
      <c r="H54" s="38"/>
      <c r="I54" s="30" t="s">
        <v>32</v>
      </c>
      <c r="J54" s="34" t="str">
        <f>E21</f>
        <v xml:space="preserve"> </v>
      </c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>Jana Kotasková</v>
      </c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8" t="s">
        <v>106</v>
      </c>
      <c r="D57" s="169"/>
      <c r="E57" s="169"/>
      <c r="F57" s="169"/>
      <c r="G57" s="169"/>
      <c r="H57" s="169"/>
      <c r="I57" s="169"/>
      <c r="J57" s="170" t="s">
        <v>107</v>
      </c>
      <c r="K57" s="169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1" t="s">
        <v>71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108</v>
      </c>
    </row>
    <row r="60" s="9" customFormat="1" ht="24.96" customHeight="1">
      <c r="A60" s="9"/>
      <c r="B60" s="172"/>
      <c r="C60" s="173"/>
      <c r="D60" s="174" t="s">
        <v>714</v>
      </c>
      <c r="E60" s="175"/>
      <c r="F60" s="175"/>
      <c r="G60" s="175"/>
      <c r="H60" s="175"/>
      <c r="I60" s="175"/>
      <c r="J60" s="176">
        <f>J82</f>
        <v>0</v>
      </c>
      <c r="K60" s="173"/>
      <c r="L60" s="17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2"/>
      <c r="C61" s="173"/>
      <c r="D61" s="174" t="s">
        <v>715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118</v>
      </c>
      <c r="D68" s="38"/>
      <c r="E68" s="38"/>
      <c r="F68" s="38"/>
      <c r="G68" s="38"/>
      <c r="H68" s="38"/>
      <c r="I68" s="38"/>
      <c r="J68" s="38"/>
      <c r="K68" s="3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7" t="str">
        <f>E7</f>
        <v>Oprava napájení zab. zař. v ŽST Ostrava Bartovice</v>
      </c>
      <c r="F71" s="30"/>
      <c r="G71" s="30"/>
      <c r="H71" s="30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99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VON - -</v>
      </c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22</v>
      </c>
      <c r="D75" s="38"/>
      <c r="E75" s="38"/>
      <c r="F75" s="25" t="str">
        <f>F12</f>
        <v xml:space="preserve"> Ostrava Bartovice</v>
      </c>
      <c r="G75" s="38"/>
      <c r="H75" s="38"/>
      <c r="I75" s="30" t="s">
        <v>24</v>
      </c>
      <c r="J75" s="70" t="str">
        <f>IF(J12="","",J12)</f>
        <v>5. 9. 2023</v>
      </c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26</v>
      </c>
      <c r="D77" s="38"/>
      <c r="E77" s="38"/>
      <c r="F77" s="25" t="str">
        <f>E15</f>
        <v xml:space="preserve"> Správa železnic, státní organizace</v>
      </c>
      <c r="G77" s="38"/>
      <c r="H77" s="38"/>
      <c r="I77" s="30" t="s">
        <v>32</v>
      </c>
      <c r="J77" s="34" t="str">
        <f>E21</f>
        <v xml:space="preserve"> </v>
      </c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30</v>
      </c>
      <c r="D78" s="38"/>
      <c r="E78" s="38"/>
      <c r="F78" s="25" t="str">
        <f>IF(E18="","",E18)</f>
        <v>Vyplň údaj</v>
      </c>
      <c r="G78" s="38"/>
      <c r="H78" s="38"/>
      <c r="I78" s="30" t="s">
        <v>35</v>
      </c>
      <c r="J78" s="34" t="str">
        <f>E24</f>
        <v>Jana Kotasková</v>
      </c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3"/>
      <c r="B80" s="184"/>
      <c r="C80" s="185" t="s">
        <v>119</v>
      </c>
      <c r="D80" s="186" t="s">
        <v>58</v>
      </c>
      <c r="E80" s="186" t="s">
        <v>54</v>
      </c>
      <c r="F80" s="186" t="s">
        <v>55</v>
      </c>
      <c r="G80" s="186" t="s">
        <v>120</v>
      </c>
      <c r="H80" s="186" t="s">
        <v>121</v>
      </c>
      <c r="I80" s="186" t="s">
        <v>122</v>
      </c>
      <c r="J80" s="186" t="s">
        <v>107</v>
      </c>
      <c r="K80" s="187" t="s">
        <v>123</v>
      </c>
      <c r="L80" s="188"/>
      <c r="M80" s="90" t="s">
        <v>21</v>
      </c>
      <c r="N80" s="91" t="s">
        <v>43</v>
      </c>
      <c r="O80" s="91" t="s">
        <v>124</v>
      </c>
      <c r="P80" s="91" t="s">
        <v>125</v>
      </c>
      <c r="Q80" s="91" t="s">
        <v>126</v>
      </c>
      <c r="R80" s="91" t="s">
        <v>127</v>
      </c>
      <c r="S80" s="91" t="s">
        <v>128</v>
      </c>
      <c r="T80" s="92" t="s">
        <v>129</v>
      </c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</row>
    <row r="81" s="2" customFormat="1" ht="22.8" customHeight="1">
      <c r="A81" s="36"/>
      <c r="B81" s="37"/>
      <c r="C81" s="97" t="s">
        <v>130</v>
      </c>
      <c r="D81" s="38"/>
      <c r="E81" s="38"/>
      <c r="F81" s="38"/>
      <c r="G81" s="38"/>
      <c r="H81" s="38"/>
      <c r="I81" s="38"/>
      <c r="J81" s="189">
        <f>BK81</f>
        <v>0</v>
      </c>
      <c r="K81" s="38"/>
      <c r="L81" s="42"/>
      <c r="M81" s="93"/>
      <c r="N81" s="190"/>
      <c r="O81" s="94"/>
      <c r="P81" s="191">
        <f>P82+P86</f>
        <v>0</v>
      </c>
      <c r="Q81" s="94"/>
      <c r="R81" s="191">
        <f>R82+R86</f>
        <v>0</v>
      </c>
      <c r="S81" s="94"/>
      <c r="T81" s="192">
        <f>T82+T86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108</v>
      </c>
      <c r="BK81" s="193">
        <f>BK82+BK86</f>
        <v>0</v>
      </c>
    </row>
    <row r="82" s="12" customFormat="1" ht="25.92" customHeight="1">
      <c r="A82" s="12"/>
      <c r="B82" s="194"/>
      <c r="C82" s="195"/>
      <c r="D82" s="196" t="s">
        <v>72</v>
      </c>
      <c r="E82" s="197" t="s">
        <v>716</v>
      </c>
      <c r="F82" s="197" t="s">
        <v>717</v>
      </c>
      <c r="G82" s="195"/>
      <c r="H82" s="195"/>
      <c r="I82" s="198"/>
      <c r="J82" s="199">
        <f>BK82</f>
        <v>0</v>
      </c>
      <c r="K82" s="195"/>
      <c r="L82" s="200"/>
      <c r="M82" s="201"/>
      <c r="N82" s="202"/>
      <c r="O82" s="202"/>
      <c r="P82" s="203">
        <f>SUM(P83:P85)</f>
        <v>0</v>
      </c>
      <c r="Q82" s="202"/>
      <c r="R82" s="203">
        <f>SUM(R83:R85)</f>
        <v>0</v>
      </c>
      <c r="S82" s="202"/>
      <c r="T82" s="204">
        <f>SUM(T83:T85)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5" t="s">
        <v>143</v>
      </c>
      <c r="AT82" s="206" t="s">
        <v>72</v>
      </c>
      <c r="AU82" s="206" t="s">
        <v>73</v>
      </c>
      <c r="AY82" s="205" t="s">
        <v>133</v>
      </c>
      <c r="BK82" s="207">
        <f>SUM(BK83:BK85)</f>
        <v>0</v>
      </c>
    </row>
    <row r="83" s="2" customFormat="1" ht="114.9" customHeight="1">
      <c r="A83" s="36"/>
      <c r="B83" s="37"/>
      <c r="C83" s="222" t="s">
        <v>80</v>
      </c>
      <c r="D83" s="222" t="s">
        <v>148</v>
      </c>
      <c r="E83" s="223" t="s">
        <v>718</v>
      </c>
      <c r="F83" s="224" t="s">
        <v>719</v>
      </c>
      <c r="G83" s="225" t="s">
        <v>594</v>
      </c>
      <c r="H83" s="226">
        <v>0.28799999999999998</v>
      </c>
      <c r="I83" s="227"/>
      <c r="J83" s="228">
        <f>ROUND(I83*H83,2)</f>
        <v>0</v>
      </c>
      <c r="K83" s="224" t="s">
        <v>720</v>
      </c>
      <c r="L83" s="42"/>
      <c r="M83" s="229" t="s">
        <v>21</v>
      </c>
      <c r="N83" s="230" t="s">
        <v>44</v>
      </c>
      <c r="O83" s="82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20" t="s">
        <v>721</v>
      </c>
      <c r="AT83" s="220" t="s">
        <v>148</v>
      </c>
      <c r="AU83" s="220" t="s">
        <v>80</v>
      </c>
      <c r="AY83" s="15" t="s">
        <v>133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5" t="s">
        <v>80</v>
      </c>
      <c r="BK83" s="221">
        <f>ROUND(I83*H83,2)</f>
        <v>0</v>
      </c>
      <c r="BL83" s="15" t="s">
        <v>721</v>
      </c>
      <c r="BM83" s="220" t="s">
        <v>722</v>
      </c>
    </row>
    <row r="84" s="2" customFormat="1" ht="90" customHeight="1">
      <c r="A84" s="36"/>
      <c r="B84" s="37"/>
      <c r="C84" s="222" t="s">
        <v>82</v>
      </c>
      <c r="D84" s="222" t="s">
        <v>148</v>
      </c>
      <c r="E84" s="223" t="s">
        <v>723</v>
      </c>
      <c r="F84" s="224" t="s">
        <v>724</v>
      </c>
      <c r="G84" s="225" t="s">
        <v>594</v>
      </c>
      <c r="H84" s="226">
        <v>0.28799999999999998</v>
      </c>
      <c r="I84" s="227"/>
      <c r="J84" s="228">
        <f>ROUND(I84*H84,2)</f>
        <v>0</v>
      </c>
      <c r="K84" s="224" t="s">
        <v>720</v>
      </c>
      <c r="L84" s="42"/>
      <c r="M84" s="229" t="s">
        <v>21</v>
      </c>
      <c r="N84" s="230" t="s">
        <v>44</v>
      </c>
      <c r="O84" s="82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0" t="s">
        <v>721</v>
      </c>
      <c r="AT84" s="220" t="s">
        <v>148</v>
      </c>
      <c r="AU84" s="220" t="s">
        <v>80</v>
      </c>
      <c r="AY84" s="15" t="s">
        <v>133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5" t="s">
        <v>80</v>
      </c>
      <c r="BK84" s="221">
        <f>ROUND(I84*H84,2)</f>
        <v>0</v>
      </c>
      <c r="BL84" s="15" t="s">
        <v>721</v>
      </c>
      <c r="BM84" s="220" t="s">
        <v>725</v>
      </c>
    </row>
    <row r="85" s="2" customFormat="1" ht="100.5" customHeight="1">
      <c r="A85" s="36"/>
      <c r="B85" s="37"/>
      <c r="C85" s="222" t="s">
        <v>144</v>
      </c>
      <c r="D85" s="222" t="s">
        <v>148</v>
      </c>
      <c r="E85" s="223" t="s">
        <v>726</v>
      </c>
      <c r="F85" s="224" t="s">
        <v>727</v>
      </c>
      <c r="G85" s="225" t="s">
        <v>594</v>
      </c>
      <c r="H85" s="226">
        <v>0.28799999999999998</v>
      </c>
      <c r="I85" s="227"/>
      <c r="J85" s="228">
        <f>ROUND(I85*H85,2)</f>
        <v>0</v>
      </c>
      <c r="K85" s="224" t="s">
        <v>720</v>
      </c>
      <c r="L85" s="42"/>
      <c r="M85" s="229" t="s">
        <v>21</v>
      </c>
      <c r="N85" s="230" t="s">
        <v>44</v>
      </c>
      <c r="O85" s="82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0" t="s">
        <v>721</v>
      </c>
      <c r="AT85" s="220" t="s">
        <v>148</v>
      </c>
      <c r="AU85" s="220" t="s">
        <v>80</v>
      </c>
      <c r="AY85" s="15" t="s">
        <v>133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5" t="s">
        <v>80</v>
      </c>
      <c r="BK85" s="221">
        <f>ROUND(I85*H85,2)</f>
        <v>0</v>
      </c>
      <c r="BL85" s="15" t="s">
        <v>721</v>
      </c>
      <c r="BM85" s="220" t="s">
        <v>728</v>
      </c>
    </row>
    <row r="86" s="12" customFormat="1" ht="25.92" customHeight="1">
      <c r="A86" s="12"/>
      <c r="B86" s="194"/>
      <c r="C86" s="195"/>
      <c r="D86" s="196" t="s">
        <v>72</v>
      </c>
      <c r="E86" s="197" t="s">
        <v>729</v>
      </c>
      <c r="F86" s="197" t="s">
        <v>730</v>
      </c>
      <c r="G86" s="195"/>
      <c r="H86" s="195"/>
      <c r="I86" s="198"/>
      <c r="J86" s="199">
        <f>BK86</f>
        <v>0</v>
      </c>
      <c r="K86" s="195"/>
      <c r="L86" s="200"/>
      <c r="M86" s="201"/>
      <c r="N86" s="202"/>
      <c r="O86" s="202"/>
      <c r="P86" s="203">
        <f>P87</f>
        <v>0</v>
      </c>
      <c r="Q86" s="202"/>
      <c r="R86" s="203">
        <f>R87</f>
        <v>0</v>
      </c>
      <c r="S86" s="202"/>
      <c r="T86" s="204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5" t="s">
        <v>152</v>
      </c>
      <c r="AT86" s="206" t="s">
        <v>72</v>
      </c>
      <c r="AU86" s="206" t="s">
        <v>73</v>
      </c>
      <c r="AY86" s="205" t="s">
        <v>133</v>
      </c>
      <c r="BK86" s="207">
        <f>BK87</f>
        <v>0</v>
      </c>
    </row>
    <row r="87" s="2" customFormat="1" ht="90" customHeight="1">
      <c r="A87" s="36"/>
      <c r="B87" s="37"/>
      <c r="C87" s="222" t="s">
        <v>143</v>
      </c>
      <c r="D87" s="222" t="s">
        <v>148</v>
      </c>
      <c r="E87" s="223" t="s">
        <v>731</v>
      </c>
      <c r="F87" s="224" t="s">
        <v>732</v>
      </c>
      <c r="G87" s="225" t="s">
        <v>733</v>
      </c>
      <c r="H87" s="246"/>
      <c r="I87" s="227"/>
      <c r="J87" s="228">
        <f>ROUND(I87*H87,2)</f>
        <v>0</v>
      </c>
      <c r="K87" s="224" t="s">
        <v>720</v>
      </c>
      <c r="L87" s="42"/>
      <c r="M87" s="233" t="s">
        <v>21</v>
      </c>
      <c r="N87" s="234" t="s">
        <v>44</v>
      </c>
      <c r="O87" s="235"/>
      <c r="P87" s="236">
        <f>O87*H87</f>
        <v>0</v>
      </c>
      <c r="Q87" s="236">
        <v>0</v>
      </c>
      <c r="R87" s="236">
        <f>Q87*H87</f>
        <v>0</v>
      </c>
      <c r="S87" s="236">
        <v>0</v>
      </c>
      <c r="T87" s="23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0" t="s">
        <v>721</v>
      </c>
      <c r="AT87" s="220" t="s">
        <v>148</v>
      </c>
      <c r="AU87" s="220" t="s">
        <v>80</v>
      </c>
      <c r="AY87" s="15" t="s">
        <v>133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15" t="s">
        <v>80</v>
      </c>
      <c r="BK87" s="221">
        <f>ROUND(I87*H87,2)</f>
        <v>0</v>
      </c>
      <c r="BL87" s="15" t="s">
        <v>721</v>
      </c>
      <c r="BM87" s="220" t="s">
        <v>734</v>
      </c>
    </row>
    <row r="88" s="2" customFormat="1" ht="6.96" customHeight="1">
      <c r="A88" s="36"/>
      <c r="B88" s="57"/>
      <c r="C88" s="58"/>
      <c r="D88" s="58"/>
      <c r="E88" s="58"/>
      <c r="F88" s="58"/>
      <c r="G88" s="58"/>
      <c r="H88" s="58"/>
      <c r="I88" s="58"/>
      <c r="J88" s="58"/>
      <c r="K88" s="58"/>
      <c r="L88" s="42"/>
      <c r="M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</sheetData>
  <sheetProtection sheet="1" autoFilter="0" formatColumns="0" formatRows="0" objects="1" scenarios="1" spinCount="100000" saltValue="MK9fAjITiDIXUY60/omzPTIuHmUxibr85pJTyK4pm5pcIMyf6W5SoSLLDKCDLjCJcu81Tu+ZvTsJpDNE/UJrDA==" hashValue="572ivLPFm3gaM1oVoyJlK191E6TSV+lhP2O7qYUHzMVTxBbaxN35PSuGMMJYpo+XK7m2/YwJB5KS/UrbhulPZg==" algorithmName="SHA-512" password="CC35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47" customWidth="1"/>
    <col min="2" max="2" width="1.667969" style="247" customWidth="1"/>
    <col min="3" max="4" width="5" style="247" customWidth="1"/>
    <col min="5" max="5" width="11.66016" style="247" customWidth="1"/>
    <col min="6" max="6" width="9.160156" style="247" customWidth="1"/>
    <col min="7" max="7" width="5" style="247" customWidth="1"/>
    <col min="8" max="8" width="77.83203" style="247" customWidth="1"/>
    <col min="9" max="10" width="20" style="247" customWidth="1"/>
    <col min="11" max="11" width="1.667969" style="247" customWidth="1"/>
  </cols>
  <sheetData>
    <row r="1" s="1" customFormat="1" ht="37.5" customHeight="1"/>
    <row r="2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="13" customFormat="1" ht="45" customHeight="1">
      <c r="B3" s="251"/>
      <c r="C3" s="252" t="s">
        <v>735</v>
      </c>
      <c r="D3" s="252"/>
      <c r="E3" s="252"/>
      <c r="F3" s="252"/>
      <c r="G3" s="252"/>
      <c r="H3" s="252"/>
      <c r="I3" s="252"/>
      <c r="J3" s="252"/>
      <c r="K3" s="253"/>
    </row>
    <row r="4" s="1" customFormat="1" ht="25.5" customHeight="1">
      <c r="B4" s="254"/>
      <c r="C4" s="255" t="s">
        <v>736</v>
      </c>
      <c r="D4" s="255"/>
      <c r="E4" s="255"/>
      <c r="F4" s="255"/>
      <c r="G4" s="255"/>
      <c r="H4" s="255"/>
      <c r="I4" s="255"/>
      <c r="J4" s="255"/>
      <c r="K4" s="256"/>
    </row>
    <row r="5" s="1" customFormat="1" ht="5.25" customHeight="1">
      <c r="B5" s="254"/>
      <c r="C5" s="257"/>
      <c r="D5" s="257"/>
      <c r="E5" s="257"/>
      <c r="F5" s="257"/>
      <c r="G5" s="257"/>
      <c r="H5" s="257"/>
      <c r="I5" s="257"/>
      <c r="J5" s="257"/>
      <c r="K5" s="256"/>
    </row>
    <row r="6" s="1" customFormat="1" ht="15" customHeight="1">
      <c r="B6" s="254"/>
      <c r="C6" s="258" t="s">
        <v>737</v>
      </c>
      <c r="D6" s="258"/>
      <c r="E6" s="258"/>
      <c r="F6" s="258"/>
      <c r="G6" s="258"/>
      <c r="H6" s="258"/>
      <c r="I6" s="258"/>
      <c r="J6" s="258"/>
      <c r="K6" s="256"/>
    </row>
    <row r="7" s="1" customFormat="1" ht="15" customHeight="1">
      <c r="B7" s="259"/>
      <c r="C7" s="258" t="s">
        <v>738</v>
      </c>
      <c r="D7" s="258"/>
      <c r="E7" s="258"/>
      <c r="F7" s="258"/>
      <c r="G7" s="258"/>
      <c r="H7" s="258"/>
      <c r="I7" s="258"/>
      <c r="J7" s="258"/>
      <c r="K7" s="256"/>
    </row>
    <row r="8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="1" customFormat="1" ht="15" customHeight="1">
      <c r="B9" s="259"/>
      <c r="C9" s="258" t="s">
        <v>739</v>
      </c>
      <c r="D9" s="258"/>
      <c r="E9" s="258"/>
      <c r="F9" s="258"/>
      <c r="G9" s="258"/>
      <c r="H9" s="258"/>
      <c r="I9" s="258"/>
      <c r="J9" s="258"/>
      <c r="K9" s="256"/>
    </row>
    <row r="10" s="1" customFormat="1" ht="15" customHeight="1">
      <c r="B10" s="259"/>
      <c r="C10" s="258"/>
      <c r="D10" s="258" t="s">
        <v>740</v>
      </c>
      <c r="E10" s="258"/>
      <c r="F10" s="258"/>
      <c r="G10" s="258"/>
      <c r="H10" s="258"/>
      <c r="I10" s="258"/>
      <c r="J10" s="258"/>
      <c r="K10" s="256"/>
    </row>
    <row r="11" s="1" customFormat="1" ht="15" customHeight="1">
      <c r="B11" s="259"/>
      <c r="C11" s="260"/>
      <c r="D11" s="258" t="s">
        <v>741</v>
      </c>
      <c r="E11" s="258"/>
      <c r="F11" s="258"/>
      <c r="G11" s="258"/>
      <c r="H11" s="258"/>
      <c r="I11" s="258"/>
      <c r="J11" s="258"/>
      <c r="K11" s="256"/>
    </row>
    <row r="12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="1" customFormat="1" ht="15" customHeight="1">
      <c r="B13" s="259"/>
      <c r="C13" s="260"/>
      <c r="D13" s="261" t="s">
        <v>742</v>
      </c>
      <c r="E13" s="258"/>
      <c r="F13" s="258"/>
      <c r="G13" s="258"/>
      <c r="H13" s="258"/>
      <c r="I13" s="258"/>
      <c r="J13" s="258"/>
      <c r="K13" s="256"/>
    </row>
    <row r="14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="1" customFormat="1" ht="15" customHeight="1">
      <c r="B15" s="259"/>
      <c r="C15" s="260"/>
      <c r="D15" s="258" t="s">
        <v>743</v>
      </c>
      <c r="E15" s="258"/>
      <c r="F15" s="258"/>
      <c r="G15" s="258"/>
      <c r="H15" s="258"/>
      <c r="I15" s="258"/>
      <c r="J15" s="258"/>
      <c r="K15" s="256"/>
    </row>
    <row r="16" s="1" customFormat="1" ht="15" customHeight="1">
      <c r="B16" s="259"/>
      <c r="C16" s="260"/>
      <c r="D16" s="258" t="s">
        <v>744</v>
      </c>
      <c r="E16" s="258"/>
      <c r="F16" s="258"/>
      <c r="G16" s="258"/>
      <c r="H16" s="258"/>
      <c r="I16" s="258"/>
      <c r="J16" s="258"/>
      <c r="K16" s="256"/>
    </row>
    <row r="17" s="1" customFormat="1" ht="15" customHeight="1">
      <c r="B17" s="259"/>
      <c r="C17" s="260"/>
      <c r="D17" s="258" t="s">
        <v>745</v>
      </c>
      <c r="E17" s="258"/>
      <c r="F17" s="258"/>
      <c r="G17" s="258"/>
      <c r="H17" s="258"/>
      <c r="I17" s="258"/>
      <c r="J17" s="258"/>
      <c r="K17" s="256"/>
    </row>
    <row r="18" s="1" customFormat="1" ht="15" customHeight="1">
      <c r="B18" s="259"/>
      <c r="C18" s="260"/>
      <c r="D18" s="260"/>
      <c r="E18" s="262" t="s">
        <v>90</v>
      </c>
      <c r="F18" s="258" t="s">
        <v>746</v>
      </c>
      <c r="G18" s="258"/>
      <c r="H18" s="258"/>
      <c r="I18" s="258"/>
      <c r="J18" s="258"/>
      <c r="K18" s="256"/>
    </row>
    <row r="19" s="1" customFormat="1" ht="15" customHeight="1">
      <c r="B19" s="259"/>
      <c r="C19" s="260"/>
      <c r="D19" s="260"/>
      <c r="E19" s="262" t="s">
        <v>747</v>
      </c>
      <c r="F19" s="258" t="s">
        <v>748</v>
      </c>
      <c r="G19" s="258"/>
      <c r="H19" s="258"/>
      <c r="I19" s="258"/>
      <c r="J19" s="258"/>
      <c r="K19" s="256"/>
    </row>
    <row r="20" s="1" customFormat="1" ht="15" customHeight="1">
      <c r="B20" s="259"/>
      <c r="C20" s="260"/>
      <c r="D20" s="260"/>
      <c r="E20" s="262" t="s">
        <v>79</v>
      </c>
      <c r="F20" s="258" t="s">
        <v>749</v>
      </c>
      <c r="G20" s="258"/>
      <c r="H20" s="258"/>
      <c r="I20" s="258"/>
      <c r="J20" s="258"/>
      <c r="K20" s="256"/>
    </row>
    <row r="21" s="1" customFormat="1" ht="15" customHeight="1">
      <c r="B21" s="259"/>
      <c r="C21" s="260"/>
      <c r="D21" s="260"/>
      <c r="E21" s="262" t="s">
        <v>95</v>
      </c>
      <c r="F21" s="258" t="s">
        <v>750</v>
      </c>
      <c r="G21" s="258"/>
      <c r="H21" s="258"/>
      <c r="I21" s="258"/>
      <c r="J21" s="258"/>
      <c r="K21" s="256"/>
    </row>
    <row r="22" s="1" customFormat="1" ht="15" customHeight="1">
      <c r="B22" s="259"/>
      <c r="C22" s="260"/>
      <c r="D22" s="260"/>
      <c r="E22" s="262" t="s">
        <v>716</v>
      </c>
      <c r="F22" s="258" t="s">
        <v>717</v>
      </c>
      <c r="G22" s="258"/>
      <c r="H22" s="258"/>
      <c r="I22" s="258"/>
      <c r="J22" s="258"/>
      <c r="K22" s="256"/>
    </row>
    <row r="23" s="1" customFormat="1" ht="15" customHeight="1">
      <c r="B23" s="259"/>
      <c r="C23" s="260"/>
      <c r="D23" s="260"/>
      <c r="E23" s="262" t="s">
        <v>86</v>
      </c>
      <c r="F23" s="258" t="s">
        <v>751</v>
      </c>
      <c r="G23" s="258"/>
      <c r="H23" s="258"/>
      <c r="I23" s="258"/>
      <c r="J23" s="258"/>
      <c r="K23" s="256"/>
    </row>
    <row r="24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="1" customFormat="1" ht="15" customHeight="1">
      <c r="B25" s="259"/>
      <c r="C25" s="258" t="s">
        <v>752</v>
      </c>
      <c r="D25" s="258"/>
      <c r="E25" s="258"/>
      <c r="F25" s="258"/>
      <c r="G25" s="258"/>
      <c r="H25" s="258"/>
      <c r="I25" s="258"/>
      <c r="J25" s="258"/>
      <c r="K25" s="256"/>
    </row>
    <row r="26" s="1" customFormat="1" ht="15" customHeight="1">
      <c r="B26" s="259"/>
      <c r="C26" s="258" t="s">
        <v>753</v>
      </c>
      <c r="D26" s="258"/>
      <c r="E26" s="258"/>
      <c r="F26" s="258"/>
      <c r="G26" s="258"/>
      <c r="H26" s="258"/>
      <c r="I26" s="258"/>
      <c r="J26" s="258"/>
      <c r="K26" s="256"/>
    </row>
    <row r="27" s="1" customFormat="1" ht="15" customHeight="1">
      <c r="B27" s="259"/>
      <c r="C27" s="258"/>
      <c r="D27" s="258" t="s">
        <v>754</v>
      </c>
      <c r="E27" s="258"/>
      <c r="F27" s="258"/>
      <c r="G27" s="258"/>
      <c r="H27" s="258"/>
      <c r="I27" s="258"/>
      <c r="J27" s="258"/>
      <c r="K27" s="256"/>
    </row>
    <row r="28" s="1" customFormat="1" ht="15" customHeight="1">
      <c r="B28" s="259"/>
      <c r="C28" s="260"/>
      <c r="D28" s="258" t="s">
        <v>755</v>
      </c>
      <c r="E28" s="258"/>
      <c r="F28" s="258"/>
      <c r="G28" s="258"/>
      <c r="H28" s="258"/>
      <c r="I28" s="258"/>
      <c r="J28" s="258"/>
      <c r="K28" s="256"/>
    </row>
    <row r="29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="1" customFormat="1" ht="15" customHeight="1">
      <c r="B30" s="259"/>
      <c r="C30" s="260"/>
      <c r="D30" s="258" t="s">
        <v>756</v>
      </c>
      <c r="E30" s="258"/>
      <c r="F30" s="258"/>
      <c r="G30" s="258"/>
      <c r="H30" s="258"/>
      <c r="I30" s="258"/>
      <c r="J30" s="258"/>
      <c r="K30" s="256"/>
    </row>
    <row r="31" s="1" customFormat="1" ht="15" customHeight="1">
      <c r="B31" s="259"/>
      <c r="C31" s="260"/>
      <c r="D31" s="258" t="s">
        <v>757</v>
      </c>
      <c r="E31" s="258"/>
      <c r="F31" s="258"/>
      <c r="G31" s="258"/>
      <c r="H31" s="258"/>
      <c r="I31" s="258"/>
      <c r="J31" s="258"/>
      <c r="K31" s="256"/>
    </row>
    <row r="32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="1" customFormat="1" ht="15" customHeight="1">
      <c r="B33" s="259"/>
      <c r="C33" s="260"/>
      <c r="D33" s="258" t="s">
        <v>758</v>
      </c>
      <c r="E33" s="258"/>
      <c r="F33" s="258"/>
      <c r="G33" s="258"/>
      <c r="H33" s="258"/>
      <c r="I33" s="258"/>
      <c r="J33" s="258"/>
      <c r="K33" s="256"/>
    </row>
    <row r="34" s="1" customFormat="1" ht="15" customHeight="1">
      <c r="B34" s="259"/>
      <c r="C34" s="260"/>
      <c r="D34" s="258" t="s">
        <v>759</v>
      </c>
      <c r="E34" s="258"/>
      <c r="F34" s="258"/>
      <c r="G34" s="258"/>
      <c r="H34" s="258"/>
      <c r="I34" s="258"/>
      <c r="J34" s="258"/>
      <c r="K34" s="256"/>
    </row>
    <row r="35" s="1" customFormat="1" ht="15" customHeight="1">
      <c r="B35" s="259"/>
      <c r="C35" s="260"/>
      <c r="D35" s="258" t="s">
        <v>760</v>
      </c>
      <c r="E35" s="258"/>
      <c r="F35" s="258"/>
      <c r="G35" s="258"/>
      <c r="H35" s="258"/>
      <c r="I35" s="258"/>
      <c r="J35" s="258"/>
      <c r="K35" s="256"/>
    </row>
    <row r="36" s="1" customFormat="1" ht="15" customHeight="1">
      <c r="B36" s="259"/>
      <c r="C36" s="260"/>
      <c r="D36" s="258"/>
      <c r="E36" s="261" t="s">
        <v>119</v>
      </c>
      <c r="F36" s="258"/>
      <c r="G36" s="258" t="s">
        <v>761</v>
      </c>
      <c r="H36" s="258"/>
      <c r="I36" s="258"/>
      <c r="J36" s="258"/>
      <c r="K36" s="256"/>
    </row>
    <row r="37" s="1" customFormat="1" ht="30.75" customHeight="1">
      <c r="B37" s="259"/>
      <c r="C37" s="260"/>
      <c r="D37" s="258"/>
      <c r="E37" s="261" t="s">
        <v>762</v>
      </c>
      <c r="F37" s="258"/>
      <c r="G37" s="258" t="s">
        <v>763</v>
      </c>
      <c r="H37" s="258"/>
      <c r="I37" s="258"/>
      <c r="J37" s="258"/>
      <c r="K37" s="256"/>
    </row>
    <row r="38" s="1" customFormat="1" ht="15" customHeight="1">
      <c r="B38" s="259"/>
      <c r="C38" s="260"/>
      <c r="D38" s="258"/>
      <c r="E38" s="261" t="s">
        <v>54</v>
      </c>
      <c r="F38" s="258"/>
      <c r="G38" s="258" t="s">
        <v>764</v>
      </c>
      <c r="H38" s="258"/>
      <c r="I38" s="258"/>
      <c r="J38" s="258"/>
      <c r="K38" s="256"/>
    </row>
    <row r="39" s="1" customFormat="1" ht="15" customHeight="1">
      <c r="B39" s="259"/>
      <c r="C39" s="260"/>
      <c r="D39" s="258"/>
      <c r="E39" s="261" t="s">
        <v>55</v>
      </c>
      <c r="F39" s="258"/>
      <c r="G39" s="258" t="s">
        <v>765</v>
      </c>
      <c r="H39" s="258"/>
      <c r="I39" s="258"/>
      <c r="J39" s="258"/>
      <c r="K39" s="256"/>
    </row>
    <row r="40" s="1" customFormat="1" ht="15" customHeight="1">
      <c r="B40" s="259"/>
      <c r="C40" s="260"/>
      <c r="D40" s="258"/>
      <c r="E40" s="261" t="s">
        <v>120</v>
      </c>
      <c r="F40" s="258"/>
      <c r="G40" s="258" t="s">
        <v>766</v>
      </c>
      <c r="H40" s="258"/>
      <c r="I40" s="258"/>
      <c r="J40" s="258"/>
      <c r="K40" s="256"/>
    </row>
    <row r="41" s="1" customFormat="1" ht="15" customHeight="1">
      <c r="B41" s="259"/>
      <c r="C41" s="260"/>
      <c r="D41" s="258"/>
      <c r="E41" s="261" t="s">
        <v>121</v>
      </c>
      <c r="F41" s="258"/>
      <c r="G41" s="258" t="s">
        <v>767</v>
      </c>
      <c r="H41" s="258"/>
      <c r="I41" s="258"/>
      <c r="J41" s="258"/>
      <c r="K41" s="256"/>
    </row>
    <row r="42" s="1" customFormat="1" ht="15" customHeight="1">
      <c r="B42" s="259"/>
      <c r="C42" s="260"/>
      <c r="D42" s="258"/>
      <c r="E42" s="261" t="s">
        <v>768</v>
      </c>
      <c r="F42" s="258"/>
      <c r="G42" s="258" t="s">
        <v>769</v>
      </c>
      <c r="H42" s="258"/>
      <c r="I42" s="258"/>
      <c r="J42" s="258"/>
      <c r="K42" s="256"/>
    </row>
    <row r="43" s="1" customFormat="1" ht="15" customHeight="1">
      <c r="B43" s="259"/>
      <c r="C43" s="260"/>
      <c r="D43" s="258"/>
      <c r="E43" s="261"/>
      <c r="F43" s="258"/>
      <c r="G43" s="258" t="s">
        <v>770</v>
      </c>
      <c r="H43" s="258"/>
      <c r="I43" s="258"/>
      <c r="J43" s="258"/>
      <c r="K43" s="256"/>
    </row>
    <row r="44" s="1" customFormat="1" ht="15" customHeight="1">
      <c r="B44" s="259"/>
      <c r="C44" s="260"/>
      <c r="D44" s="258"/>
      <c r="E44" s="261" t="s">
        <v>771</v>
      </c>
      <c r="F44" s="258"/>
      <c r="G44" s="258" t="s">
        <v>772</v>
      </c>
      <c r="H44" s="258"/>
      <c r="I44" s="258"/>
      <c r="J44" s="258"/>
      <c r="K44" s="256"/>
    </row>
    <row r="45" s="1" customFormat="1" ht="15" customHeight="1">
      <c r="B45" s="259"/>
      <c r="C45" s="260"/>
      <c r="D45" s="258"/>
      <c r="E45" s="261" t="s">
        <v>123</v>
      </c>
      <c r="F45" s="258"/>
      <c r="G45" s="258" t="s">
        <v>773</v>
      </c>
      <c r="H45" s="258"/>
      <c r="I45" s="258"/>
      <c r="J45" s="258"/>
      <c r="K45" s="256"/>
    </row>
    <row r="46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="1" customFormat="1" ht="15" customHeight="1">
      <c r="B47" s="259"/>
      <c r="C47" s="260"/>
      <c r="D47" s="258" t="s">
        <v>774</v>
      </c>
      <c r="E47" s="258"/>
      <c r="F47" s="258"/>
      <c r="G47" s="258"/>
      <c r="H47" s="258"/>
      <c r="I47" s="258"/>
      <c r="J47" s="258"/>
      <c r="K47" s="256"/>
    </row>
    <row r="48" s="1" customFormat="1" ht="15" customHeight="1">
      <c r="B48" s="259"/>
      <c r="C48" s="260"/>
      <c r="D48" s="260"/>
      <c r="E48" s="258" t="s">
        <v>775</v>
      </c>
      <c r="F48" s="258"/>
      <c r="G48" s="258"/>
      <c r="H48" s="258"/>
      <c r="I48" s="258"/>
      <c r="J48" s="258"/>
      <c r="K48" s="256"/>
    </row>
    <row r="49" s="1" customFormat="1" ht="15" customHeight="1">
      <c r="B49" s="259"/>
      <c r="C49" s="260"/>
      <c r="D49" s="260"/>
      <c r="E49" s="258" t="s">
        <v>776</v>
      </c>
      <c r="F49" s="258"/>
      <c r="G49" s="258"/>
      <c r="H49" s="258"/>
      <c r="I49" s="258"/>
      <c r="J49" s="258"/>
      <c r="K49" s="256"/>
    </row>
    <row r="50" s="1" customFormat="1" ht="15" customHeight="1">
      <c r="B50" s="259"/>
      <c r="C50" s="260"/>
      <c r="D50" s="260"/>
      <c r="E50" s="258" t="s">
        <v>777</v>
      </c>
      <c r="F50" s="258"/>
      <c r="G50" s="258"/>
      <c r="H50" s="258"/>
      <c r="I50" s="258"/>
      <c r="J50" s="258"/>
      <c r="K50" s="256"/>
    </row>
    <row r="51" s="1" customFormat="1" ht="15" customHeight="1">
      <c r="B51" s="259"/>
      <c r="C51" s="260"/>
      <c r="D51" s="258" t="s">
        <v>778</v>
      </c>
      <c r="E51" s="258"/>
      <c r="F51" s="258"/>
      <c r="G51" s="258"/>
      <c r="H51" s="258"/>
      <c r="I51" s="258"/>
      <c r="J51" s="258"/>
      <c r="K51" s="256"/>
    </row>
    <row r="52" s="1" customFormat="1" ht="25.5" customHeight="1">
      <c r="B52" s="254"/>
      <c r="C52" s="255" t="s">
        <v>779</v>
      </c>
      <c r="D52" s="255"/>
      <c r="E52" s="255"/>
      <c r="F52" s="255"/>
      <c r="G52" s="255"/>
      <c r="H52" s="255"/>
      <c r="I52" s="255"/>
      <c r="J52" s="255"/>
      <c r="K52" s="256"/>
    </row>
    <row r="53" s="1" customFormat="1" ht="5.25" customHeight="1">
      <c r="B53" s="254"/>
      <c r="C53" s="257"/>
      <c r="D53" s="257"/>
      <c r="E53" s="257"/>
      <c r="F53" s="257"/>
      <c r="G53" s="257"/>
      <c r="H53" s="257"/>
      <c r="I53" s="257"/>
      <c r="J53" s="257"/>
      <c r="K53" s="256"/>
    </row>
    <row r="54" s="1" customFormat="1" ht="15" customHeight="1">
      <c r="B54" s="254"/>
      <c r="C54" s="258" t="s">
        <v>780</v>
      </c>
      <c r="D54" s="258"/>
      <c r="E54" s="258"/>
      <c r="F54" s="258"/>
      <c r="G54" s="258"/>
      <c r="H54" s="258"/>
      <c r="I54" s="258"/>
      <c r="J54" s="258"/>
      <c r="K54" s="256"/>
    </row>
    <row r="55" s="1" customFormat="1" ht="15" customHeight="1">
      <c r="B55" s="254"/>
      <c r="C55" s="258" t="s">
        <v>781</v>
      </c>
      <c r="D55" s="258"/>
      <c r="E55" s="258"/>
      <c r="F55" s="258"/>
      <c r="G55" s="258"/>
      <c r="H55" s="258"/>
      <c r="I55" s="258"/>
      <c r="J55" s="258"/>
      <c r="K55" s="256"/>
    </row>
    <row r="56" s="1" customFormat="1" ht="12.75" customHeight="1">
      <c r="B56" s="254"/>
      <c r="C56" s="258"/>
      <c r="D56" s="258"/>
      <c r="E56" s="258"/>
      <c r="F56" s="258"/>
      <c r="G56" s="258"/>
      <c r="H56" s="258"/>
      <c r="I56" s="258"/>
      <c r="J56" s="258"/>
      <c r="K56" s="256"/>
    </row>
    <row r="57" s="1" customFormat="1" ht="15" customHeight="1">
      <c r="B57" s="254"/>
      <c r="C57" s="258" t="s">
        <v>782</v>
      </c>
      <c r="D57" s="258"/>
      <c r="E57" s="258"/>
      <c r="F57" s="258"/>
      <c r="G57" s="258"/>
      <c r="H57" s="258"/>
      <c r="I57" s="258"/>
      <c r="J57" s="258"/>
      <c r="K57" s="256"/>
    </row>
    <row r="58" s="1" customFormat="1" ht="15" customHeight="1">
      <c r="B58" s="254"/>
      <c r="C58" s="260"/>
      <c r="D58" s="258" t="s">
        <v>783</v>
      </c>
      <c r="E58" s="258"/>
      <c r="F58" s="258"/>
      <c r="G58" s="258"/>
      <c r="H58" s="258"/>
      <c r="I58" s="258"/>
      <c r="J58" s="258"/>
      <c r="K58" s="256"/>
    </row>
    <row r="59" s="1" customFormat="1" ht="15" customHeight="1">
      <c r="B59" s="254"/>
      <c r="C59" s="260"/>
      <c r="D59" s="258" t="s">
        <v>784</v>
      </c>
      <c r="E59" s="258"/>
      <c r="F59" s="258"/>
      <c r="G59" s="258"/>
      <c r="H59" s="258"/>
      <c r="I59" s="258"/>
      <c r="J59" s="258"/>
      <c r="K59" s="256"/>
    </row>
    <row r="60" s="1" customFormat="1" ht="15" customHeight="1">
      <c r="B60" s="254"/>
      <c r="C60" s="260"/>
      <c r="D60" s="258" t="s">
        <v>785</v>
      </c>
      <c r="E60" s="258"/>
      <c r="F60" s="258"/>
      <c r="G60" s="258"/>
      <c r="H60" s="258"/>
      <c r="I60" s="258"/>
      <c r="J60" s="258"/>
      <c r="K60" s="256"/>
    </row>
    <row r="61" s="1" customFormat="1" ht="15" customHeight="1">
      <c r="B61" s="254"/>
      <c r="C61" s="260"/>
      <c r="D61" s="258" t="s">
        <v>786</v>
      </c>
      <c r="E61" s="258"/>
      <c r="F61" s="258"/>
      <c r="G61" s="258"/>
      <c r="H61" s="258"/>
      <c r="I61" s="258"/>
      <c r="J61" s="258"/>
      <c r="K61" s="256"/>
    </row>
    <row r="62" s="1" customFormat="1" ht="15" customHeight="1">
      <c r="B62" s="254"/>
      <c r="C62" s="260"/>
      <c r="D62" s="263" t="s">
        <v>787</v>
      </c>
      <c r="E62" s="263"/>
      <c r="F62" s="263"/>
      <c r="G62" s="263"/>
      <c r="H62" s="263"/>
      <c r="I62" s="263"/>
      <c r="J62" s="263"/>
      <c r="K62" s="256"/>
    </row>
    <row r="63" s="1" customFormat="1" ht="15" customHeight="1">
      <c r="B63" s="254"/>
      <c r="C63" s="260"/>
      <c r="D63" s="258" t="s">
        <v>788</v>
      </c>
      <c r="E63" s="258"/>
      <c r="F63" s="258"/>
      <c r="G63" s="258"/>
      <c r="H63" s="258"/>
      <c r="I63" s="258"/>
      <c r="J63" s="258"/>
      <c r="K63" s="256"/>
    </row>
    <row r="64" s="1" customFormat="1" ht="12.75" customHeight="1">
      <c r="B64" s="254"/>
      <c r="C64" s="260"/>
      <c r="D64" s="260"/>
      <c r="E64" s="264"/>
      <c r="F64" s="260"/>
      <c r="G64" s="260"/>
      <c r="H64" s="260"/>
      <c r="I64" s="260"/>
      <c r="J64" s="260"/>
      <c r="K64" s="256"/>
    </row>
    <row r="65" s="1" customFormat="1" ht="15" customHeight="1">
      <c r="B65" s="254"/>
      <c r="C65" s="260"/>
      <c r="D65" s="258" t="s">
        <v>789</v>
      </c>
      <c r="E65" s="258"/>
      <c r="F65" s="258"/>
      <c r="G65" s="258"/>
      <c r="H65" s="258"/>
      <c r="I65" s="258"/>
      <c r="J65" s="258"/>
      <c r="K65" s="256"/>
    </row>
    <row r="66" s="1" customFormat="1" ht="15" customHeight="1">
      <c r="B66" s="254"/>
      <c r="C66" s="260"/>
      <c r="D66" s="263" t="s">
        <v>790</v>
      </c>
      <c r="E66" s="263"/>
      <c r="F66" s="263"/>
      <c r="G66" s="263"/>
      <c r="H66" s="263"/>
      <c r="I66" s="263"/>
      <c r="J66" s="263"/>
      <c r="K66" s="256"/>
    </row>
    <row r="67" s="1" customFormat="1" ht="15" customHeight="1">
      <c r="B67" s="254"/>
      <c r="C67" s="260"/>
      <c r="D67" s="258" t="s">
        <v>791</v>
      </c>
      <c r="E67" s="258"/>
      <c r="F67" s="258"/>
      <c r="G67" s="258"/>
      <c r="H67" s="258"/>
      <c r="I67" s="258"/>
      <c r="J67" s="258"/>
      <c r="K67" s="256"/>
    </row>
    <row r="68" s="1" customFormat="1" ht="15" customHeight="1">
      <c r="B68" s="254"/>
      <c r="C68" s="260"/>
      <c r="D68" s="258" t="s">
        <v>792</v>
      </c>
      <c r="E68" s="258"/>
      <c r="F68" s="258"/>
      <c r="G68" s="258"/>
      <c r="H68" s="258"/>
      <c r="I68" s="258"/>
      <c r="J68" s="258"/>
      <c r="K68" s="256"/>
    </row>
    <row r="69" s="1" customFormat="1" ht="15" customHeight="1">
      <c r="B69" s="254"/>
      <c r="C69" s="260"/>
      <c r="D69" s="258" t="s">
        <v>793</v>
      </c>
      <c r="E69" s="258"/>
      <c r="F69" s="258"/>
      <c r="G69" s="258"/>
      <c r="H69" s="258"/>
      <c r="I69" s="258"/>
      <c r="J69" s="258"/>
      <c r="K69" s="256"/>
    </row>
    <row r="70" s="1" customFormat="1" ht="15" customHeight="1">
      <c r="B70" s="254"/>
      <c r="C70" s="260"/>
      <c r="D70" s="258" t="s">
        <v>794</v>
      </c>
      <c r="E70" s="258"/>
      <c r="F70" s="258"/>
      <c r="G70" s="258"/>
      <c r="H70" s="258"/>
      <c r="I70" s="258"/>
      <c r="J70" s="258"/>
      <c r="K70" s="256"/>
    </row>
    <row r="7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="1" customFormat="1" ht="45" customHeight="1">
      <c r="B75" s="273"/>
      <c r="C75" s="274" t="s">
        <v>795</v>
      </c>
      <c r="D75" s="274"/>
      <c r="E75" s="274"/>
      <c r="F75" s="274"/>
      <c r="G75" s="274"/>
      <c r="H75" s="274"/>
      <c r="I75" s="274"/>
      <c r="J75" s="274"/>
      <c r="K75" s="275"/>
    </row>
    <row r="76" s="1" customFormat="1" ht="17.25" customHeight="1">
      <c r="B76" s="273"/>
      <c r="C76" s="276" t="s">
        <v>796</v>
      </c>
      <c r="D76" s="276"/>
      <c r="E76" s="276"/>
      <c r="F76" s="276" t="s">
        <v>797</v>
      </c>
      <c r="G76" s="277"/>
      <c r="H76" s="276" t="s">
        <v>55</v>
      </c>
      <c r="I76" s="276" t="s">
        <v>58</v>
      </c>
      <c r="J76" s="276" t="s">
        <v>798</v>
      </c>
      <c r="K76" s="275"/>
    </row>
    <row r="77" s="1" customFormat="1" ht="17.25" customHeight="1">
      <c r="B77" s="273"/>
      <c r="C77" s="278" t="s">
        <v>799</v>
      </c>
      <c r="D77" s="278"/>
      <c r="E77" s="278"/>
      <c r="F77" s="279" t="s">
        <v>800</v>
      </c>
      <c r="G77" s="280"/>
      <c r="H77" s="278"/>
      <c r="I77" s="278"/>
      <c r="J77" s="278" t="s">
        <v>801</v>
      </c>
      <c r="K77" s="275"/>
    </row>
    <row r="78" s="1" customFormat="1" ht="5.25" customHeight="1">
      <c r="B78" s="273"/>
      <c r="C78" s="281"/>
      <c r="D78" s="281"/>
      <c r="E78" s="281"/>
      <c r="F78" s="281"/>
      <c r="G78" s="282"/>
      <c r="H78" s="281"/>
      <c r="I78" s="281"/>
      <c r="J78" s="281"/>
      <c r="K78" s="275"/>
    </row>
    <row r="79" s="1" customFormat="1" ht="15" customHeight="1">
      <c r="B79" s="273"/>
      <c r="C79" s="261" t="s">
        <v>54</v>
      </c>
      <c r="D79" s="283"/>
      <c r="E79" s="283"/>
      <c r="F79" s="284" t="s">
        <v>802</v>
      </c>
      <c r="G79" s="285"/>
      <c r="H79" s="261" t="s">
        <v>803</v>
      </c>
      <c r="I79" s="261" t="s">
        <v>804</v>
      </c>
      <c r="J79" s="261">
        <v>20</v>
      </c>
      <c r="K79" s="275"/>
    </row>
    <row r="80" s="1" customFormat="1" ht="15" customHeight="1">
      <c r="B80" s="273"/>
      <c r="C80" s="261" t="s">
        <v>805</v>
      </c>
      <c r="D80" s="261"/>
      <c r="E80" s="261"/>
      <c r="F80" s="284" t="s">
        <v>802</v>
      </c>
      <c r="G80" s="285"/>
      <c r="H80" s="261" t="s">
        <v>806</v>
      </c>
      <c r="I80" s="261" t="s">
        <v>804</v>
      </c>
      <c r="J80" s="261">
        <v>120</v>
      </c>
      <c r="K80" s="275"/>
    </row>
    <row r="81" s="1" customFormat="1" ht="15" customHeight="1">
      <c r="B81" s="286"/>
      <c r="C81" s="261" t="s">
        <v>807</v>
      </c>
      <c r="D81" s="261"/>
      <c r="E81" s="261"/>
      <c r="F81" s="284" t="s">
        <v>808</v>
      </c>
      <c r="G81" s="285"/>
      <c r="H81" s="261" t="s">
        <v>809</v>
      </c>
      <c r="I81" s="261" t="s">
        <v>804</v>
      </c>
      <c r="J81" s="261">
        <v>50</v>
      </c>
      <c r="K81" s="275"/>
    </row>
    <row r="82" s="1" customFormat="1" ht="15" customHeight="1">
      <c r="B82" s="286"/>
      <c r="C82" s="261" t="s">
        <v>810</v>
      </c>
      <c r="D82" s="261"/>
      <c r="E82" s="261"/>
      <c r="F82" s="284" t="s">
        <v>802</v>
      </c>
      <c r="G82" s="285"/>
      <c r="H82" s="261" t="s">
        <v>811</v>
      </c>
      <c r="I82" s="261" t="s">
        <v>812</v>
      </c>
      <c r="J82" s="261"/>
      <c r="K82" s="275"/>
    </row>
    <row r="83" s="1" customFormat="1" ht="15" customHeight="1">
      <c r="B83" s="286"/>
      <c r="C83" s="287" t="s">
        <v>813</v>
      </c>
      <c r="D83" s="287"/>
      <c r="E83" s="287"/>
      <c r="F83" s="288" t="s">
        <v>808</v>
      </c>
      <c r="G83" s="287"/>
      <c r="H83" s="287" t="s">
        <v>814</v>
      </c>
      <c r="I83" s="287" t="s">
        <v>804</v>
      </c>
      <c r="J83" s="287">
        <v>15</v>
      </c>
      <c r="K83" s="275"/>
    </row>
    <row r="84" s="1" customFormat="1" ht="15" customHeight="1">
      <c r="B84" s="286"/>
      <c r="C84" s="287" t="s">
        <v>815</v>
      </c>
      <c r="D84" s="287"/>
      <c r="E84" s="287"/>
      <c r="F84" s="288" t="s">
        <v>808</v>
      </c>
      <c r="G84" s="287"/>
      <c r="H84" s="287" t="s">
        <v>816</v>
      </c>
      <c r="I84" s="287" t="s">
        <v>804</v>
      </c>
      <c r="J84" s="287">
        <v>15</v>
      </c>
      <c r="K84" s="275"/>
    </row>
    <row r="85" s="1" customFormat="1" ht="15" customHeight="1">
      <c r="B85" s="286"/>
      <c r="C85" s="287" t="s">
        <v>817</v>
      </c>
      <c r="D85" s="287"/>
      <c r="E85" s="287"/>
      <c r="F85" s="288" t="s">
        <v>808</v>
      </c>
      <c r="G85" s="287"/>
      <c r="H85" s="287" t="s">
        <v>818</v>
      </c>
      <c r="I85" s="287" t="s">
        <v>804</v>
      </c>
      <c r="J85" s="287">
        <v>20</v>
      </c>
      <c r="K85" s="275"/>
    </row>
    <row r="86" s="1" customFormat="1" ht="15" customHeight="1">
      <c r="B86" s="286"/>
      <c r="C86" s="287" t="s">
        <v>819</v>
      </c>
      <c r="D86" s="287"/>
      <c r="E86" s="287"/>
      <c r="F86" s="288" t="s">
        <v>808</v>
      </c>
      <c r="G86" s="287"/>
      <c r="H86" s="287" t="s">
        <v>820</v>
      </c>
      <c r="I86" s="287" t="s">
        <v>804</v>
      </c>
      <c r="J86" s="287">
        <v>20</v>
      </c>
      <c r="K86" s="275"/>
    </row>
    <row r="87" s="1" customFormat="1" ht="15" customHeight="1">
      <c r="B87" s="286"/>
      <c r="C87" s="261" t="s">
        <v>821</v>
      </c>
      <c r="D87" s="261"/>
      <c r="E87" s="261"/>
      <c r="F87" s="284" t="s">
        <v>808</v>
      </c>
      <c r="G87" s="285"/>
      <c r="H87" s="261" t="s">
        <v>822</v>
      </c>
      <c r="I87" s="261" t="s">
        <v>804</v>
      </c>
      <c r="J87" s="261">
        <v>50</v>
      </c>
      <c r="K87" s="275"/>
    </row>
    <row r="88" s="1" customFormat="1" ht="15" customHeight="1">
      <c r="B88" s="286"/>
      <c r="C88" s="261" t="s">
        <v>823</v>
      </c>
      <c r="D88" s="261"/>
      <c r="E88" s="261"/>
      <c r="F88" s="284" t="s">
        <v>808</v>
      </c>
      <c r="G88" s="285"/>
      <c r="H88" s="261" t="s">
        <v>824</v>
      </c>
      <c r="I88" s="261" t="s">
        <v>804</v>
      </c>
      <c r="J88" s="261">
        <v>20</v>
      </c>
      <c r="K88" s="275"/>
    </row>
    <row r="89" s="1" customFormat="1" ht="15" customHeight="1">
      <c r="B89" s="286"/>
      <c r="C89" s="261" t="s">
        <v>825</v>
      </c>
      <c r="D89" s="261"/>
      <c r="E89" s="261"/>
      <c r="F89" s="284" t="s">
        <v>808</v>
      </c>
      <c r="G89" s="285"/>
      <c r="H89" s="261" t="s">
        <v>826</v>
      </c>
      <c r="I89" s="261" t="s">
        <v>804</v>
      </c>
      <c r="J89" s="261">
        <v>20</v>
      </c>
      <c r="K89" s="275"/>
    </row>
    <row r="90" s="1" customFormat="1" ht="15" customHeight="1">
      <c r="B90" s="286"/>
      <c r="C90" s="261" t="s">
        <v>827</v>
      </c>
      <c r="D90" s="261"/>
      <c r="E90" s="261"/>
      <c r="F90" s="284" t="s">
        <v>808</v>
      </c>
      <c r="G90" s="285"/>
      <c r="H90" s="261" t="s">
        <v>828</v>
      </c>
      <c r="I90" s="261" t="s">
        <v>804</v>
      </c>
      <c r="J90" s="261">
        <v>50</v>
      </c>
      <c r="K90" s="275"/>
    </row>
    <row r="91" s="1" customFormat="1" ht="15" customHeight="1">
      <c r="B91" s="286"/>
      <c r="C91" s="261" t="s">
        <v>829</v>
      </c>
      <c r="D91" s="261"/>
      <c r="E91" s="261"/>
      <c r="F91" s="284" t="s">
        <v>808</v>
      </c>
      <c r="G91" s="285"/>
      <c r="H91" s="261" t="s">
        <v>829</v>
      </c>
      <c r="I91" s="261" t="s">
        <v>804</v>
      </c>
      <c r="J91" s="261">
        <v>50</v>
      </c>
      <c r="K91" s="275"/>
    </row>
    <row r="92" s="1" customFormat="1" ht="15" customHeight="1">
      <c r="B92" s="286"/>
      <c r="C92" s="261" t="s">
        <v>830</v>
      </c>
      <c r="D92" s="261"/>
      <c r="E92" s="261"/>
      <c r="F92" s="284" t="s">
        <v>808</v>
      </c>
      <c r="G92" s="285"/>
      <c r="H92" s="261" t="s">
        <v>831</v>
      </c>
      <c r="I92" s="261" t="s">
        <v>804</v>
      </c>
      <c r="J92" s="261">
        <v>255</v>
      </c>
      <c r="K92" s="275"/>
    </row>
    <row r="93" s="1" customFormat="1" ht="15" customHeight="1">
      <c r="B93" s="286"/>
      <c r="C93" s="261" t="s">
        <v>832</v>
      </c>
      <c r="D93" s="261"/>
      <c r="E93" s="261"/>
      <c r="F93" s="284" t="s">
        <v>802</v>
      </c>
      <c r="G93" s="285"/>
      <c r="H93" s="261" t="s">
        <v>833</v>
      </c>
      <c r="I93" s="261" t="s">
        <v>834</v>
      </c>
      <c r="J93" s="261"/>
      <c r="K93" s="275"/>
    </row>
    <row r="94" s="1" customFormat="1" ht="15" customHeight="1">
      <c r="B94" s="286"/>
      <c r="C94" s="261" t="s">
        <v>835</v>
      </c>
      <c r="D94" s="261"/>
      <c r="E94" s="261"/>
      <c r="F94" s="284" t="s">
        <v>802</v>
      </c>
      <c r="G94" s="285"/>
      <c r="H94" s="261" t="s">
        <v>836</v>
      </c>
      <c r="I94" s="261" t="s">
        <v>837</v>
      </c>
      <c r="J94" s="261"/>
      <c r="K94" s="275"/>
    </row>
    <row r="95" s="1" customFormat="1" ht="15" customHeight="1">
      <c r="B95" s="286"/>
      <c r="C95" s="261" t="s">
        <v>838</v>
      </c>
      <c r="D95" s="261"/>
      <c r="E95" s="261"/>
      <c r="F95" s="284" t="s">
        <v>802</v>
      </c>
      <c r="G95" s="285"/>
      <c r="H95" s="261" t="s">
        <v>838</v>
      </c>
      <c r="I95" s="261" t="s">
        <v>837</v>
      </c>
      <c r="J95" s="261"/>
      <c r="K95" s="275"/>
    </row>
    <row r="96" s="1" customFormat="1" ht="15" customHeight="1">
      <c r="B96" s="286"/>
      <c r="C96" s="261" t="s">
        <v>39</v>
      </c>
      <c r="D96" s="261"/>
      <c r="E96" s="261"/>
      <c r="F96" s="284" t="s">
        <v>802</v>
      </c>
      <c r="G96" s="285"/>
      <c r="H96" s="261" t="s">
        <v>839</v>
      </c>
      <c r="I96" s="261" t="s">
        <v>837</v>
      </c>
      <c r="J96" s="261"/>
      <c r="K96" s="275"/>
    </row>
    <row r="97" s="1" customFormat="1" ht="15" customHeight="1">
      <c r="B97" s="286"/>
      <c r="C97" s="261" t="s">
        <v>49</v>
      </c>
      <c r="D97" s="261"/>
      <c r="E97" s="261"/>
      <c r="F97" s="284" t="s">
        <v>802</v>
      </c>
      <c r="G97" s="285"/>
      <c r="H97" s="261" t="s">
        <v>840</v>
      </c>
      <c r="I97" s="261" t="s">
        <v>837</v>
      </c>
      <c r="J97" s="261"/>
      <c r="K97" s="275"/>
    </row>
    <row r="98" s="1" customFormat="1" ht="15" customHeight="1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="1" customFormat="1" ht="18.7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="1" customFormat="1" ht="45" customHeight="1">
      <c r="B102" s="273"/>
      <c r="C102" s="274" t="s">
        <v>841</v>
      </c>
      <c r="D102" s="274"/>
      <c r="E102" s="274"/>
      <c r="F102" s="274"/>
      <c r="G102" s="274"/>
      <c r="H102" s="274"/>
      <c r="I102" s="274"/>
      <c r="J102" s="274"/>
      <c r="K102" s="275"/>
    </row>
    <row r="103" s="1" customFormat="1" ht="17.25" customHeight="1">
      <c r="B103" s="273"/>
      <c r="C103" s="276" t="s">
        <v>796</v>
      </c>
      <c r="D103" s="276"/>
      <c r="E103" s="276"/>
      <c r="F103" s="276" t="s">
        <v>797</v>
      </c>
      <c r="G103" s="277"/>
      <c r="H103" s="276" t="s">
        <v>55</v>
      </c>
      <c r="I103" s="276" t="s">
        <v>58</v>
      </c>
      <c r="J103" s="276" t="s">
        <v>798</v>
      </c>
      <c r="K103" s="275"/>
    </row>
    <row r="104" s="1" customFormat="1" ht="17.25" customHeight="1">
      <c r="B104" s="273"/>
      <c r="C104" s="278" t="s">
        <v>799</v>
      </c>
      <c r="D104" s="278"/>
      <c r="E104" s="278"/>
      <c r="F104" s="279" t="s">
        <v>800</v>
      </c>
      <c r="G104" s="280"/>
      <c r="H104" s="278"/>
      <c r="I104" s="278"/>
      <c r="J104" s="278" t="s">
        <v>801</v>
      </c>
      <c r="K104" s="275"/>
    </row>
    <row r="105" s="1" customFormat="1" ht="5.25" customHeight="1">
      <c r="B105" s="273"/>
      <c r="C105" s="276"/>
      <c r="D105" s="276"/>
      <c r="E105" s="276"/>
      <c r="F105" s="276"/>
      <c r="G105" s="294"/>
      <c r="H105" s="276"/>
      <c r="I105" s="276"/>
      <c r="J105" s="276"/>
      <c r="K105" s="275"/>
    </row>
    <row r="106" s="1" customFormat="1" ht="15" customHeight="1">
      <c r="B106" s="273"/>
      <c r="C106" s="261" t="s">
        <v>54</v>
      </c>
      <c r="D106" s="283"/>
      <c r="E106" s="283"/>
      <c r="F106" s="284" t="s">
        <v>802</v>
      </c>
      <c r="G106" s="261"/>
      <c r="H106" s="261" t="s">
        <v>842</v>
      </c>
      <c r="I106" s="261" t="s">
        <v>804</v>
      </c>
      <c r="J106" s="261">
        <v>20</v>
      </c>
      <c r="K106" s="275"/>
    </row>
    <row r="107" s="1" customFormat="1" ht="15" customHeight="1">
      <c r="B107" s="273"/>
      <c r="C107" s="261" t="s">
        <v>805</v>
      </c>
      <c r="D107" s="261"/>
      <c r="E107" s="261"/>
      <c r="F107" s="284" t="s">
        <v>802</v>
      </c>
      <c r="G107" s="261"/>
      <c r="H107" s="261" t="s">
        <v>842</v>
      </c>
      <c r="I107" s="261" t="s">
        <v>804</v>
      </c>
      <c r="J107" s="261">
        <v>120</v>
      </c>
      <c r="K107" s="275"/>
    </row>
    <row r="108" s="1" customFormat="1" ht="15" customHeight="1">
      <c r="B108" s="286"/>
      <c r="C108" s="261" t="s">
        <v>807</v>
      </c>
      <c r="D108" s="261"/>
      <c r="E108" s="261"/>
      <c r="F108" s="284" t="s">
        <v>808</v>
      </c>
      <c r="G108" s="261"/>
      <c r="H108" s="261" t="s">
        <v>842</v>
      </c>
      <c r="I108" s="261" t="s">
        <v>804</v>
      </c>
      <c r="J108" s="261">
        <v>50</v>
      </c>
      <c r="K108" s="275"/>
    </row>
    <row r="109" s="1" customFormat="1" ht="15" customHeight="1">
      <c r="B109" s="286"/>
      <c r="C109" s="261" t="s">
        <v>810</v>
      </c>
      <c r="D109" s="261"/>
      <c r="E109" s="261"/>
      <c r="F109" s="284" t="s">
        <v>802</v>
      </c>
      <c r="G109" s="261"/>
      <c r="H109" s="261" t="s">
        <v>842</v>
      </c>
      <c r="I109" s="261" t="s">
        <v>812</v>
      </c>
      <c r="J109" s="261"/>
      <c r="K109" s="275"/>
    </row>
    <row r="110" s="1" customFormat="1" ht="15" customHeight="1">
      <c r="B110" s="286"/>
      <c r="C110" s="261" t="s">
        <v>821</v>
      </c>
      <c r="D110" s="261"/>
      <c r="E110" s="261"/>
      <c r="F110" s="284" t="s">
        <v>808</v>
      </c>
      <c r="G110" s="261"/>
      <c r="H110" s="261" t="s">
        <v>842</v>
      </c>
      <c r="I110" s="261" t="s">
        <v>804</v>
      </c>
      <c r="J110" s="261">
        <v>50</v>
      </c>
      <c r="K110" s="275"/>
    </row>
    <row r="111" s="1" customFormat="1" ht="15" customHeight="1">
      <c r="B111" s="286"/>
      <c r="C111" s="261" t="s">
        <v>829</v>
      </c>
      <c r="D111" s="261"/>
      <c r="E111" s="261"/>
      <c r="F111" s="284" t="s">
        <v>808</v>
      </c>
      <c r="G111" s="261"/>
      <c r="H111" s="261" t="s">
        <v>842</v>
      </c>
      <c r="I111" s="261" t="s">
        <v>804</v>
      </c>
      <c r="J111" s="261">
        <v>50</v>
      </c>
      <c r="K111" s="275"/>
    </row>
    <row r="112" s="1" customFormat="1" ht="15" customHeight="1">
      <c r="B112" s="286"/>
      <c r="C112" s="261" t="s">
        <v>827</v>
      </c>
      <c r="D112" s="261"/>
      <c r="E112" s="261"/>
      <c r="F112" s="284" t="s">
        <v>808</v>
      </c>
      <c r="G112" s="261"/>
      <c r="H112" s="261" t="s">
        <v>842</v>
      </c>
      <c r="I112" s="261" t="s">
        <v>804</v>
      </c>
      <c r="J112" s="261">
        <v>50</v>
      </c>
      <c r="K112" s="275"/>
    </row>
    <row r="113" s="1" customFormat="1" ht="15" customHeight="1">
      <c r="B113" s="286"/>
      <c r="C113" s="261" t="s">
        <v>54</v>
      </c>
      <c r="D113" s="261"/>
      <c r="E113" s="261"/>
      <c r="F113" s="284" t="s">
        <v>802</v>
      </c>
      <c r="G113" s="261"/>
      <c r="H113" s="261" t="s">
        <v>843</v>
      </c>
      <c r="I113" s="261" t="s">
        <v>804</v>
      </c>
      <c r="J113" s="261">
        <v>20</v>
      </c>
      <c r="K113" s="275"/>
    </row>
    <row r="114" s="1" customFormat="1" ht="15" customHeight="1">
      <c r="B114" s="286"/>
      <c r="C114" s="261" t="s">
        <v>844</v>
      </c>
      <c r="D114" s="261"/>
      <c r="E114" s="261"/>
      <c r="F114" s="284" t="s">
        <v>802</v>
      </c>
      <c r="G114" s="261"/>
      <c r="H114" s="261" t="s">
        <v>845</v>
      </c>
      <c r="I114" s="261" t="s">
        <v>804</v>
      </c>
      <c r="J114" s="261">
        <v>120</v>
      </c>
      <c r="K114" s="275"/>
    </row>
    <row r="115" s="1" customFormat="1" ht="15" customHeight="1">
      <c r="B115" s="286"/>
      <c r="C115" s="261" t="s">
        <v>39</v>
      </c>
      <c r="D115" s="261"/>
      <c r="E115" s="261"/>
      <c r="F115" s="284" t="s">
        <v>802</v>
      </c>
      <c r="G115" s="261"/>
      <c r="H115" s="261" t="s">
        <v>846</v>
      </c>
      <c r="I115" s="261" t="s">
        <v>837</v>
      </c>
      <c r="J115" s="261"/>
      <c r="K115" s="275"/>
    </row>
    <row r="116" s="1" customFormat="1" ht="15" customHeight="1">
      <c r="B116" s="286"/>
      <c r="C116" s="261" t="s">
        <v>49</v>
      </c>
      <c r="D116" s="261"/>
      <c r="E116" s="261"/>
      <c r="F116" s="284" t="s">
        <v>802</v>
      </c>
      <c r="G116" s="261"/>
      <c r="H116" s="261" t="s">
        <v>847</v>
      </c>
      <c r="I116" s="261" t="s">
        <v>837</v>
      </c>
      <c r="J116" s="261"/>
      <c r="K116" s="275"/>
    </row>
    <row r="117" s="1" customFormat="1" ht="15" customHeight="1">
      <c r="B117" s="286"/>
      <c r="C117" s="261" t="s">
        <v>58</v>
      </c>
      <c r="D117" s="261"/>
      <c r="E117" s="261"/>
      <c r="F117" s="284" t="s">
        <v>802</v>
      </c>
      <c r="G117" s="261"/>
      <c r="H117" s="261" t="s">
        <v>848</v>
      </c>
      <c r="I117" s="261" t="s">
        <v>849</v>
      </c>
      <c r="J117" s="261"/>
      <c r="K117" s="275"/>
    </row>
    <row r="118" s="1" customFormat="1" ht="15" customHeight="1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="1" customFormat="1" ht="18.75" customHeight="1">
      <c r="B119" s="296"/>
      <c r="C119" s="297"/>
      <c r="D119" s="297"/>
      <c r="E119" s="297"/>
      <c r="F119" s="298"/>
      <c r="G119" s="297"/>
      <c r="H119" s="297"/>
      <c r="I119" s="297"/>
      <c r="J119" s="297"/>
      <c r="K119" s="296"/>
    </row>
    <row r="120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="1" customFormat="1" ht="45" customHeight="1">
      <c r="B122" s="302"/>
      <c r="C122" s="252" t="s">
        <v>850</v>
      </c>
      <c r="D122" s="252"/>
      <c r="E122" s="252"/>
      <c r="F122" s="252"/>
      <c r="G122" s="252"/>
      <c r="H122" s="252"/>
      <c r="I122" s="252"/>
      <c r="J122" s="252"/>
      <c r="K122" s="303"/>
    </row>
    <row r="123" s="1" customFormat="1" ht="17.25" customHeight="1">
      <c r="B123" s="304"/>
      <c r="C123" s="276" t="s">
        <v>796</v>
      </c>
      <c r="D123" s="276"/>
      <c r="E123" s="276"/>
      <c r="F123" s="276" t="s">
        <v>797</v>
      </c>
      <c r="G123" s="277"/>
      <c r="H123" s="276" t="s">
        <v>55</v>
      </c>
      <c r="I123" s="276" t="s">
        <v>58</v>
      </c>
      <c r="J123" s="276" t="s">
        <v>798</v>
      </c>
      <c r="K123" s="305"/>
    </row>
    <row r="124" s="1" customFormat="1" ht="17.25" customHeight="1">
      <c r="B124" s="304"/>
      <c r="C124" s="278" t="s">
        <v>799</v>
      </c>
      <c r="D124" s="278"/>
      <c r="E124" s="278"/>
      <c r="F124" s="279" t="s">
        <v>800</v>
      </c>
      <c r="G124" s="280"/>
      <c r="H124" s="278"/>
      <c r="I124" s="278"/>
      <c r="J124" s="278" t="s">
        <v>801</v>
      </c>
      <c r="K124" s="305"/>
    </row>
    <row r="125" s="1" customFormat="1" ht="5.25" customHeight="1">
      <c r="B125" s="306"/>
      <c r="C125" s="281"/>
      <c r="D125" s="281"/>
      <c r="E125" s="281"/>
      <c r="F125" s="281"/>
      <c r="G125" s="307"/>
      <c r="H125" s="281"/>
      <c r="I125" s="281"/>
      <c r="J125" s="281"/>
      <c r="K125" s="308"/>
    </row>
    <row r="126" s="1" customFormat="1" ht="15" customHeight="1">
      <c r="B126" s="306"/>
      <c r="C126" s="261" t="s">
        <v>805</v>
      </c>
      <c r="D126" s="283"/>
      <c r="E126" s="283"/>
      <c r="F126" s="284" t="s">
        <v>802</v>
      </c>
      <c r="G126" s="261"/>
      <c r="H126" s="261" t="s">
        <v>842</v>
      </c>
      <c r="I126" s="261" t="s">
        <v>804</v>
      </c>
      <c r="J126" s="261">
        <v>120</v>
      </c>
      <c r="K126" s="309"/>
    </row>
    <row r="127" s="1" customFormat="1" ht="15" customHeight="1">
      <c r="B127" s="306"/>
      <c r="C127" s="261" t="s">
        <v>851</v>
      </c>
      <c r="D127" s="261"/>
      <c r="E127" s="261"/>
      <c r="F127" s="284" t="s">
        <v>802</v>
      </c>
      <c r="G127" s="261"/>
      <c r="H127" s="261" t="s">
        <v>852</v>
      </c>
      <c r="I127" s="261" t="s">
        <v>804</v>
      </c>
      <c r="J127" s="261" t="s">
        <v>853</v>
      </c>
      <c r="K127" s="309"/>
    </row>
    <row r="128" s="1" customFormat="1" ht="15" customHeight="1">
      <c r="B128" s="306"/>
      <c r="C128" s="261" t="s">
        <v>86</v>
      </c>
      <c r="D128" s="261"/>
      <c r="E128" s="261"/>
      <c r="F128" s="284" t="s">
        <v>802</v>
      </c>
      <c r="G128" s="261"/>
      <c r="H128" s="261" t="s">
        <v>854</v>
      </c>
      <c r="I128" s="261" t="s">
        <v>804</v>
      </c>
      <c r="J128" s="261" t="s">
        <v>853</v>
      </c>
      <c r="K128" s="309"/>
    </row>
    <row r="129" s="1" customFormat="1" ht="15" customHeight="1">
      <c r="B129" s="306"/>
      <c r="C129" s="261" t="s">
        <v>813</v>
      </c>
      <c r="D129" s="261"/>
      <c r="E129" s="261"/>
      <c r="F129" s="284" t="s">
        <v>808</v>
      </c>
      <c r="G129" s="261"/>
      <c r="H129" s="261" t="s">
        <v>814</v>
      </c>
      <c r="I129" s="261" t="s">
        <v>804</v>
      </c>
      <c r="J129" s="261">
        <v>15</v>
      </c>
      <c r="K129" s="309"/>
    </row>
    <row r="130" s="1" customFormat="1" ht="15" customHeight="1">
      <c r="B130" s="306"/>
      <c r="C130" s="287" t="s">
        <v>815</v>
      </c>
      <c r="D130" s="287"/>
      <c r="E130" s="287"/>
      <c r="F130" s="288" t="s">
        <v>808</v>
      </c>
      <c r="G130" s="287"/>
      <c r="H130" s="287" t="s">
        <v>816</v>
      </c>
      <c r="I130" s="287" t="s">
        <v>804</v>
      </c>
      <c r="J130" s="287">
        <v>15</v>
      </c>
      <c r="K130" s="309"/>
    </row>
    <row r="131" s="1" customFormat="1" ht="15" customHeight="1">
      <c r="B131" s="306"/>
      <c r="C131" s="287" t="s">
        <v>817</v>
      </c>
      <c r="D131" s="287"/>
      <c r="E131" s="287"/>
      <c r="F131" s="288" t="s">
        <v>808</v>
      </c>
      <c r="G131" s="287"/>
      <c r="H131" s="287" t="s">
        <v>818</v>
      </c>
      <c r="I131" s="287" t="s">
        <v>804</v>
      </c>
      <c r="J131" s="287">
        <v>20</v>
      </c>
      <c r="K131" s="309"/>
    </row>
    <row r="132" s="1" customFormat="1" ht="15" customHeight="1">
      <c r="B132" s="306"/>
      <c r="C132" s="287" t="s">
        <v>819</v>
      </c>
      <c r="D132" s="287"/>
      <c r="E132" s="287"/>
      <c r="F132" s="288" t="s">
        <v>808</v>
      </c>
      <c r="G132" s="287"/>
      <c r="H132" s="287" t="s">
        <v>820</v>
      </c>
      <c r="I132" s="287" t="s">
        <v>804</v>
      </c>
      <c r="J132" s="287">
        <v>20</v>
      </c>
      <c r="K132" s="309"/>
    </row>
    <row r="133" s="1" customFormat="1" ht="15" customHeight="1">
      <c r="B133" s="306"/>
      <c r="C133" s="261" t="s">
        <v>807</v>
      </c>
      <c r="D133" s="261"/>
      <c r="E133" s="261"/>
      <c r="F133" s="284" t="s">
        <v>808</v>
      </c>
      <c r="G133" s="261"/>
      <c r="H133" s="261" t="s">
        <v>842</v>
      </c>
      <c r="I133" s="261" t="s">
        <v>804</v>
      </c>
      <c r="J133" s="261">
        <v>50</v>
      </c>
      <c r="K133" s="309"/>
    </row>
    <row r="134" s="1" customFormat="1" ht="15" customHeight="1">
      <c r="B134" s="306"/>
      <c r="C134" s="261" t="s">
        <v>821</v>
      </c>
      <c r="D134" s="261"/>
      <c r="E134" s="261"/>
      <c r="F134" s="284" t="s">
        <v>808</v>
      </c>
      <c r="G134" s="261"/>
      <c r="H134" s="261" t="s">
        <v>842</v>
      </c>
      <c r="I134" s="261" t="s">
        <v>804</v>
      </c>
      <c r="J134" s="261">
        <v>50</v>
      </c>
      <c r="K134" s="309"/>
    </row>
    <row r="135" s="1" customFormat="1" ht="15" customHeight="1">
      <c r="B135" s="306"/>
      <c r="C135" s="261" t="s">
        <v>827</v>
      </c>
      <c r="D135" s="261"/>
      <c r="E135" s="261"/>
      <c r="F135" s="284" t="s">
        <v>808</v>
      </c>
      <c r="G135" s="261"/>
      <c r="H135" s="261" t="s">
        <v>842</v>
      </c>
      <c r="I135" s="261" t="s">
        <v>804</v>
      </c>
      <c r="J135" s="261">
        <v>50</v>
      </c>
      <c r="K135" s="309"/>
    </row>
    <row r="136" s="1" customFormat="1" ht="15" customHeight="1">
      <c r="B136" s="306"/>
      <c r="C136" s="261" t="s">
        <v>829</v>
      </c>
      <c r="D136" s="261"/>
      <c r="E136" s="261"/>
      <c r="F136" s="284" t="s">
        <v>808</v>
      </c>
      <c r="G136" s="261"/>
      <c r="H136" s="261" t="s">
        <v>842</v>
      </c>
      <c r="I136" s="261" t="s">
        <v>804</v>
      </c>
      <c r="J136" s="261">
        <v>50</v>
      </c>
      <c r="K136" s="309"/>
    </row>
    <row r="137" s="1" customFormat="1" ht="15" customHeight="1">
      <c r="B137" s="306"/>
      <c r="C137" s="261" t="s">
        <v>830</v>
      </c>
      <c r="D137" s="261"/>
      <c r="E137" s="261"/>
      <c r="F137" s="284" t="s">
        <v>808</v>
      </c>
      <c r="G137" s="261"/>
      <c r="H137" s="261" t="s">
        <v>855</v>
      </c>
      <c r="I137" s="261" t="s">
        <v>804</v>
      </c>
      <c r="J137" s="261">
        <v>255</v>
      </c>
      <c r="K137" s="309"/>
    </row>
    <row r="138" s="1" customFormat="1" ht="15" customHeight="1">
      <c r="B138" s="306"/>
      <c r="C138" s="261" t="s">
        <v>832</v>
      </c>
      <c r="D138" s="261"/>
      <c r="E138" s="261"/>
      <c r="F138" s="284" t="s">
        <v>802</v>
      </c>
      <c r="G138" s="261"/>
      <c r="H138" s="261" t="s">
        <v>856</v>
      </c>
      <c r="I138" s="261" t="s">
        <v>834</v>
      </c>
      <c r="J138" s="261"/>
      <c r="K138" s="309"/>
    </row>
    <row r="139" s="1" customFormat="1" ht="15" customHeight="1">
      <c r="B139" s="306"/>
      <c r="C139" s="261" t="s">
        <v>835</v>
      </c>
      <c r="D139" s="261"/>
      <c r="E139" s="261"/>
      <c r="F139" s="284" t="s">
        <v>802</v>
      </c>
      <c r="G139" s="261"/>
      <c r="H139" s="261" t="s">
        <v>857</v>
      </c>
      <c r="I139" s="261" t="s">
        <v>837</v>
      </c>
      <c r="J139" s="261"/>
      <c r="K139" s="309"/>
    </row>
    <row r="140" s="1" customFormat="1" ht="15" customHeight="1">
      <c r="B140" s="306"/>
      <c r="C140" s="261" t="s">
        <v>838</v>
      </c>
      <c r="D140" s="261"/>
      <c r="E140" s="261"/>
      <c r="F140" s="284" t="s">
        <v>802</v>
      </c>
      <c r="G140" s="261"/>
      <c r="H140" s="261" t="s">
        <v>838</v>
      </c>
      <c r="I140" s="261" t="s">
        <v>837</v>
      </c>
      <c r="J140" s="261"/>
      <c r="K140" s="309"/>
    </row>
    <row r="141" s="1" customFormat="1" ht="15" customHeight="1">
      <c r="B141" s="306"/>
      <c r="C141" s="261" t="s">
        <v>39</v>
      </c>
      <c r="D141" s="261"/>
      <c r="E141" s="261"/>
      <c r="F141" s="284" t="s">
        <v>802</v>
      </c>
      <c r="G141" s="261"/>
      <c r="H141" s="261" t="s">
        <v>858</v>
      </c>
      <c r="I141" s="261" t="s">
        <v>837</v>
      </c>
      <c r="J141" s="261"/>
      <c r="K141" s="309"/>
    </row>
    <row r="142" s="1" customFormat="1" ht="15" customHeight="1">
      <c r="B142" s="306"/>
      <c r="C142" s="261" t="s">
        <v>859</v>
      </c>
      <c r="D142" s="261"/>
      <c r="E142" s="261"/>
      <c r="F142" s="284" t="s">
        <v>802</v>
      </c>
      <c r="G142" s="261"/>
      <c r="H142" s="261" t="s">
        <v>860</v>
      </c>
      <c r="I142" s="261" t="s">
        <v>837</v>
      </c>
      <c r="J142" s="261"/>
      <c r="K142" s="309"/>
    </row>
    <row r="143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="1" customFormat="1" ht="18.75" customHeight="1">
      <c r="B144" s="297"/>
      <c r="C144" s="297"/>
      <c r="D144" s="297"/>
      <c r="E144" s="297"/>
      <c r="F144" s="298"/>
      <c r="G144" s="297"/>
      <c r="H144" s="297"/>
      <c r="I144" s="297"/>
      <c r="J144" s="297"/>
      <c r="K144" s="297"/>
    </row>
    <row r="145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="1" customFormat="1" ht="45" customHeight="1">
      <c r="B147" s="273"/>
      <c r="C147" s="274" t="s">
        <v>861</v>
      </c>
      <c r="D147" s="274"/>
      <c r="E147" s="274"/>
      <c r="F147" s="274"/>
      <c r="G147" s="274"/>
      <c r="H147" s="274"/>
      <c r="I147" s="274"/>
      <c r="J147" s="274"/>
      <c r="K147" s="275"/>
    </row>
    <row r="148" s="1" customFormat="1" ht="17.25" customHeight="1">
      <c r="B148" s="273"/>
      <c r="C148" s="276" t="s">
        <v>796</v>
      </c>
      <c r="D148" s="276"/>
      <c r="E148" s="276"/>
      <c r="F148" s="276" t="s">
        <v>797</v>
      </c>
      <c r="G148" s="277"/>
      <c r="H148" s="276" t="s">
        <v>55</v>
      </c>
      <c r="I148" s="276" t="s">
        <v>58</v>
      </c>
      <c r="J148" s="276" t="s">
        <v>798</v>
      </c>
      <c r="K148" s="275"/>
    </row>
    <row r="149" s="1" customFormat="1" ht="17.25" customHeight="1">
      <c r="B149" s="273"/>
      <c r="C149" s="278" t="s">
        <v>799</v>
      </c>
      <c r="D149" s="278"/>
      <c r="E149" s="278"/>
      <c r="F149" s="279" t="s">
        <v>800</v>
      </c>
      <c r="G149" s="280"/>
      <c r="H149" s="278"/>
      <c r="I149" s="278"/>
      <c r="J149" s="278" t="s">
        <v>801</v>
      </c>
      <c r="K149" s="275"/>
    </row>
    <row r="150" s="1" customFormat="1" ht="5.25" customHeight="1">
      <c r="B150" s="286"/>
      <c r="C150" s="281"/>
      <c r="D150" s="281"/>
      <c r="E150" s="281"/>
      <c r="F150" s="281"/>
      <c r="G150" s="282"/>
      <c r="H150" s="281"/>
      <c r="I150" s="281"/>
      <c r="J150" s="281"/>
      <c r="K150" s="309"/>
    </row>
    <row r="151" s="1" customFormat="1" ht="15" customHeight="1">
      <c r="B151" s="286"/>
      <c r="C151" s="313" t="s">
        <v>805</v>
      </c>
      <c r="D151" s="261"/>
      <c r="E151" s="261"/>
      <c r="F151" s="314" t="s">
        <v>802</v>
      </c>
      <c r="G151" s="261"/>
      <c r="H151" s="313" t="s">
        <v>842</v>
      </c>
      <c r="I151" s="313" t="s">
        <v>804</v>
      </c>
      <c r="J151" s="313">
        <v>120</v>
      </c>
      <c r="K151" s="309"/>
    </row>
    <row r="152" s="1" customFormat="1" ht="15" customHeight="1">
      <c r="B152" s="286"/>
      <c r="C152" s="313" t="s">
        <v>851</v>
      </c>
      <c r="D152" s="261"/>
      <c r="E152" s="261"/>
      <c r="F152" s="314" t="s">
        <v>802</v>
      </c>
      <c r="G152" s="261"/>
      <c r="H152" s="313" t="s">
        <v>862</v>
      </c>
      <c r="I152" s="313" t="s">
        <v>804</v>
      </c>
      <c r="J152" s="313" t="s">
        <v>853</v>
      </c>
      <c r="K152" s="309"/>
    </row>
    <row r="153" s="1" customFormat="1" ht="15" customHeight="1">
      <c r="B153" s="286"/>
      <c r="C153" s="313" t="s">
        <v>86</v>
      </c>
      <c r="D153" s="261"/>
      <c r="E153" s="261"/>
      <c r="F153" s="314" t="s">
        <v>802</v>
      </c>
      <c r="G153" s="261"/>
      <c r="H153" s="313" t="s">
        <v>863</v>
      </c>
      <c r="I153" s="313" t="s">
        <v>804</v>
      </c>
      <c r="J153" s="313" t="s">
        <v>853</v>
      </c>
      <c r="K153" s="309"/>
    </row>
    <row r="154" s="1" customFormat="1" ht="15" customHeight="1">
      <c r="B154" s="286"/>
      <c r="C154" s="313" t="s">
        <v>807</v>
      </c>
      <c r="D154" s="261"/>
      <c r="E154" s="261"/>
      <c r="F154" s="314" t="s">
        <v>808</v>
      </c>
      <c r="G154" s="261"/>
      <c r="H154" s="313" t="s">
        <v>842</v>
      </c>
      <c r="I154" s="313" t="s">
        <v>804</v>
      </c>
      <c r="J154" s="313">
        <v>50</v>
      </c>
      <c r="K154" s="309"/>
    </row>
    <row r="155" s="1" customFormat="1" ht="15" customHeight="1">
      <c r="B155" s="286"/>
      <c r="C155" s="313" t="s">
        <v>810</v>
      </c>
      <c r="D155" s="261"/>
      <c r="E155" s="261"/>
      <c r="F155" s="314" t="s">
        <v>802</v>
      </c>
      <c r="G155" s="261"/>
      <c r="H155" s="313" t="s">
        <v>842</v>
      </c>
      <c r="I155" s="313" t="s">
        <v>812</v>
      </c>
      <c r="J155" s="313"/>
      <c r="K155" s="309"/>
    </row>
    <row r="156" s="1" customFormat="1" ht="15" customHeight="1">
      <c r="B156" s="286"/>
      <c r="C156" s="313" t="s">
        <v>821</v>
      </c>
      <c r="D156" s="261"/>
      <c r="E156" s="261"/>
      <c r="F156" s="314" t="s">
        <v>808</v>
      </c>
      <c r="G156" s="261"/>
      <c r="H156" s="313" t="s">
        <v>842</v>
      </c>
      <c r="I156" s="313" t="s">
        <v>804</v>
      </c>
      <c r="J156" s="313">
        <v>50</v>
      </c>
      <c r="K156" s="309"/>
    </row>
    <row r="157" s="1" customFormat="1" ht="15" customHeight="1">
      <c r="B157" s="286"/>
      <c r="C157" s="313" t="s">
        <v>829</v>
      </c>
      <c r="D157" s="261"/>
      <c r="E157" s="261"/>
      <c r="F157" s="314" t="s">
        <v>808</v>
      </c>
      <c r="G157" s="261"/>
      <c r="H157" s="313" t="s">
        <v>842</v>
      </c>
      <c r="I157" s="313" t="s">
        <v>804</v>
      </c>
      <c r="J157" s="313">
        <v>50</v>
      </c>
      <c r="K157" s="309"/>
    </row>
    <row r="158" s="1" customFormat="1" ht="15" customHeight="1">
      <c r="B158" s="286"/>
      <c r="C158" s="313" t="s">
        <v>827</v>
      </c>
      <c r="D158" s="261"/>
      <c r="E158" s="261"/>
      <c r="F158" s="314" t="s">
        <v>808</v>
      </c>
      <c r="G158" s="261"/>
      <c r="H158" s="313" t="s">
        <v>842</v>
      </c>
      <c r="I158" s="313" t="s">
        <v>804</v>
      </c>
      <c r="J158" s="313">
        <v>50</v>
      </c>
      <c r="K158" s="309"/>
    </row>
    <row r="159" s="1" customFormat="1" ht="15" customHeight="1">
      <c r="B159" s="286"/>
      <c r="C159" s="313" t="s">
        <v>106</v>
      </c>
      <c r="D159" s="261"/>
      <c r="E159" s="261"/>
      <c r="F159" s="314" t="s">
        <v>802</v>
      </c>
      <c r="G159" s="261"/>
      <c r="H159" s="313" t="s">
        <v>864</v>
      </c>
      <c r="I159" s="313" t="s">
        <v>804</v>
      </c>
      <c r="J159" s="313" t="s">
        <v>865</v>
      </c>
      <c r="K159" s="309"/>
    </row>
    <row r="160" s="1" customFormat="1" ht="15" customHeight="1">
      <c r="B160" s="286"/>
      <c r="C160" s="313" t="s">
        <v>866</v>
      </c>
      <c r="D160" s="261"/>
      <c r="E160" s="261"/>
      <c r="F160" s="314" t="s">
        <v>802</v>
      </c>
      <c r="G160" s="261"/>
      <c r="H160" s="313" t="s">
        <v>867</v>
      </c>
      <c r="I160" s="313" t="s">
        <v>837</v>
      </c>
      <c r="J160" s="313"/>
      <c r="K160" s="309"/>
    </row>
    <row r="161" s="1" customFormat="1" ht="15" customHeight="1">
      <c r="B161" s="315"/>
      <c r="C161" s="316"/>
      <c r="D161" s="316"/>
      <c r="E161" s="316"/>
      <c r="F161" s="316"/>
      <c r="G161" s="316"/>
      <c r="H161" s="316"/>
      <c r="I161" s="316"/>
      <c r="J161" s="316"/>
      <c r="K161" s="317"/>
    </row>
    <row r="162" s="1" customFormat="1" ht="18.75" customHeight="1">
      <c r="B162" s="297"/>
      <c r="C162" s="307"/>
      <c r="D162" s="307"/>
      <c r="E162" s="307"/>
      <c r="F162" s="318"/>
      <c r="G162" s="307"/>
      <c r="H162" s="307"/>
      <c r="I162" s="307"/>
      <c r="J162" s="307"/>
      <c r="K162" s="297"/>
    </row>
    <row r="163" s="1" customFormat="1" ht="18.75" customHeight="1">
      <c r="B163" s="297"/>
      <c r="C163" s="307"/>
      <c r="D163" s="307"/>
      <c r="E163" s="307"/>
      <c r="F163" s="318"/>
      <c r="G163" s="307"/>
      <c r="H163" s="307"/>
      <c r="I163" s="307"/>
      <c r="J163" s="307"/>
      <c r="K163" s="297"/>
    </row>
    <row r="164" s="1" customFormat="1" ht="18.75" customHeight="1">
      <c r="B164" s="297"/>
      <c r="C164" s="307"/>
      <c r="D164" s="307"/>
      <c r="E164" s="307"/>
      <c r="F164" s="318"/>
      <c r="G164" s="307"/>
      <c r="H164" s="307"/>
      <c r="I164" s="307"/>
      <c r="J164" s="307"/>
      <c r="K164" s="297"/>
    </row>
    <row r="165" s="1" customFormat="1" ht="18.75" customHeight="1">
      <c r="B165" s="297"/>
      <c r="C165" s="307"/>
      <c r="D165" s="307"/>
      <c r="E165" s="307"/>
      <c r="F165" s="318"/>
      <c r="G165" s="307"/>
      <c r="H165" s="307"/>
      <c r="I165" s="307"/>
      <c r="J165" s="307"/>
      <c r="K165" s="297"/>
    </row>
    <row r="166" s="1" customFormat="1" ht="18.75" customHeight="1">
      <c r="B166" s="297"/>
      <c r="C166" s="307"/>
      <c r="D166" s="307"/>
      <c r="E166" s="307"/>
      <c r="F166" s="318"/>
      <c r="G166" s="307"/>
      <c r="H166" s="307"/>
      <c r="I166" s="307"/>
      <c r="J166" s="307"/>
      <c r="K166" s="297"/>
    </row>
    <row r="167" s="1" customFormat="1" ht="18.75" customHeight="1">
      <c r="B167" s="297"/>
      <c r="C167" s="307"/>
      <c r="D167" s="307"/>
      <c r="E167" s="307"/>
      <c r="F167" s="318"/>
      <c r="G167" s="307"/>
      <c r="H167" s="307"/>
      <c r="I167" s="307"/>
      <c r="J167" s="307"/>
      <c r="K167" s="297"/>
    </row>
    <row r="168" s="1" customFormat="1" ht="18.75" customHeight="1">
      <c r="B168" s="297"/>
      <c r="C168" s="307"/>
      <c r="D168" s="307"/>
      <c r="E168" s="307"/>
      <c r="F168" s="318"/>
      <c r="G168" s="307"/>
      <c r="H168" s="307"/>
      <c r="I168" s="307"/>
      <c r="J168" s="307"/>
      <c r="K168" s="297"/>
    </row>
    <row r="169" s="1" customFormat="1" ht="18.75" customHeight="1">
      <c r="B169" s="269"/>
      <c r="C169" s="269"/>
      <c r="D169" s="269"/>
      <c r="E169" s="269"/>
      <c r="F169" s="269"/>
      <c r="G169" s="269"/>
      <c r="H169" s="269"/>
      <c r="I169" s="269"/>
      <c r="J169" s="269"/>
      <c r="K169" s="269"/>
    </row>
    <row r="170" s="1" customFormat="1" ht="7.5" customHeight="1">
      <c r="B170" s="248"/>
      <c r="C170" s="249"/>
      <c r="D170" s="249"/>
      <c r="E170" s="249"/>
      <c r="F170" s="249"/>
      <c r="G170" s="249"/>
      <c r="H170" s="249"/>
      <c r="I170" s="249"/>
      <c r="J170" s="249"/>
      <c r="K170" s="250"/>
    </row>
    <row r="171" s="1" customFormat="1" ht="45" customHeight="1">
      <c r="B171" s="251"/>
      <c r="C171" s="252" t="s">
        <v>868</v>
      </c>
      <c r="D171" s="252"/>
      <c r="E171" s="252"/>
      <c r="F171" s="252"/>
      <c r="G171" s="252"/>
      <c r="H171" s="252"/>
      <c r="I171" s="252"/>
      <c r="J171" s="252"/>
      <c r="K171" s="253"/>
    </row>
    <row r="172" s="1" customFormat="1" ht="17.25" customHeight="1">
      <c r="B172" s="251"/>
      <c r="C172" s="276" t="s">
        <v>796</v>
      </c>
      <c r="D172" s="276"/>
      <c r="E172" s="276"/>
      <c r="F172" s="276" t="s">
        <v>797</v>
      </c>
      <c r="G172" s="319"/>
      <c r="H172" s="320" t="s">
        <v>55</v>
      </c>
      <c r="I172" s="320" t="s">
        <v>58</v>
      </c>
      <c r="J172" s="276" t="s">
        <v>798</v>
      </c>
      <c r="K172" s="253"/>
    </row>
    <row r="173" s="1" customFormat="1" ht="17.25" customHeight="1">
      <c r="B173" s="254"/>
      <c r="C173" s="278" t="s">
        <v>799</v>
      </c>
      <c r="D173" s="278"/>
      <c r="E173" s="278"/>
      <c r="F173" s="279" t="s">
        <v>800</v>
      </c>
      <c r="G173" s="321"/>
      <c r="H173" s="322"/>
      <c r="I173" s="322"/>
      <c r="J173" s="278" t="s">
        <v>801</v>
      </c>
      <c r="K173" s="256"/>
    </row>
    <row r="174" s="1" customFormat="1" ht="5.25" customHeight="1">
      <c r="B174" s="286"/>
      <c r="C174" s="281"/>
      <c r="D174" s="281"/>
      <c r="E174" s="281"/>
      <c r="F174" s="281"/>
      <c r="G174" s="282"/>
      <c r="H174" s="281"/>
      <c r="I174" s="281"/>
      <c r="J174" s="281"/>
      <c r="K174" s="309"/>
    </row>
    <row r="175" s="1" customFormat="1" ht="15" customHeight="1">
      <c r="B175" s="286"/>
      <c r="C175" s="261" t="s">
        <v>805</v>
      </c>
      <c r="D175" s="261"/>
      <c r="E175" s="261"/>
      <c r="F175" s="284" t="s">
        <v>802</v>
      </c>
      <c r="G175" s="261"/>
      <c r="H175" s="261" t="s">
        <v>842</v>
      </c>
      <c r="I175" s="261" t="s">
        <v>804</v>
      </c>
      <c r="J175" s="261">
        <v>120</v>
      </c>
      <c r="K175" s="309"/>
    </row>
    <row r="176" s="1" customFormat="1" ht="15" customHeight="1">
      <c r="B176" s="286"/>
      <c r="C176" s="261" t="s">
        <v>851</v>
      </c>
      <c r="D176" s="261"/>
      <c r="E176" s="261"/>
      <c r="F176" s="284" t="s">
        <v>802</v>
      </c>
      <c r="G176" s="261"/>
      <c r="H176" s="261" t="s">
        <v>852</v>
      </c>
      <c r="I176" s="261" t="s">
        <v>804</v>
      </c>
      <c r="J176" s="261" t="s">
        <v>853</v>
      </c>
      <c r="K176" s="309"/>
    </row>
    <row r="177" s="1" customFormat="1" ht="15" customHeight="1">
      <c r="B177" s="286"/>
      <c r="C177" s="261" t="s">
        <v>86</v>
      </c>
      <c r="D177" s="261"/>
      <c r="E177" s="261"/>
      <c r="F177" s="284" t="s">
        <v>802</v>
      </c>
      <c r="G177" s="261"/>
      <c r="H177" s="261" t="s">
        <v>869</v>
      </c>
      <c r="I177" s="261" t="s">
        <v>804</v>
      </c>
      <c r="J177" s="261" t="s">
        <v>853</v>
      </c>
      <c r="K177" s="309"/>
    </row>
    <row r="178" s="1" customFormat="1" ht="15" customHeight="1">
      <c r="B178" s="286"/>
      <c r="C178" s="261" t="s">
        <v>807</v>
      </c>
      <c r="D178" s="261"/>
      <c r="E178" s="261"/>
      <c r="F178" s="284" t="s">
        <v>808</v>
      </c>
      <c r="G178" s="261"/>
      <c r="H178" s="261" t="s">
        <v>869</v>
      </c>
      <c r="I178" s="261" t="s">
        <v>804</v>
      </c>
      <c r="J178" s="261">
        <v>50</v>
      </c>
      <c r="K178" s="309"/>
    </row>
    <row r="179" s="1" customFormat="1" ht="15" customHeight="1">
      <c r="B179" s="286"/>
      <c r="C179" s="261" t="s">
        <v>810</v>
      </c>
      <c r="D179" s="261"/>
      <c r="E179" s="261"/>
      <c r="F179" s="284" t="s">
        <v>802</v>
      </c>
      <c r="G179" s="261"/>
      <c r="H179" s="261" t="s">
        <v>869</v>
      </c>
      <c r="I179" s="261" t="s">
        <v>812</v>
      </c>
      <c r="J179" s="261"/>
      <c r="K179" s="309"/>
    </row>
    <row r="180" s="1" customFormat="1" ht="15" customHeight="1">
      <c r="B180" s="286"/>
      <c r="C180" s="261" t="s">
        <v>821</v>
      </c>
      <c r="D180" s="261"/>
      <c r="E180" s="261"/>
      <c r="F180" s="284" t="s">
        <v>808</v>
      </c>
      <c r="G180" s="261"/>
      <c r="H180" s="261" t="s">
        <v>869</v>
      </c>
      <c r="I180" s="261" t="s">
        <v>804</v>
      </c>
      <c r="J180" s="261">
        <v>50</v>
      </c>
      <c r="K180" s="309"/>
    </row>
    <row r="181" s="1" customFormat="1" ht="15" customHeight="1">
      <c r="B181" s="286"/>
      <c r="C181" s="261" t="s">
        <v>829</v>
      </c>
      <c r="D181" s="261"/>
      <c r="E181" s="261"/>
      <c r="F181" s="284" t="s">
        <v>808</v>
      </c>
      <c r="G181" s="261"/>
      <c r="H181" s="261" t="s">
        <v>869</v>
      </c>
      <c r="I181" s="261" t="s">
        <v>804</v>
      </c>
      <c r="J181" s="261">
        <v>50</v>
      </c>
      <c r="K181" s="309"/>
    </row>
    <row r="182" s="1" customFormat="1" ht="15" customHeight="1">
      <c r="B182" s="286"/>
      <c r="C182" s="261" t="s">
        <v>827</v>
      </c>
      <c r="D182" s="261"/>
      <c r="E182" s="261"/>
      <c r="F182" s="284" t="s">
        <v>808</v>
      </c>
      <c r="G182" s="261"/>
      <c r="H182" s="261" t="s">
        <v>869</v>
      </c>
      <c r="I182" s="261" t="s">
        <v>804</v>
      </c>
      <c r="J182" s="261">
        <v>50</v>
      </c>
      <c r="K182" s="309"/>
    </row>
    <row r="183" s="1" customFormat="1" ht="15" customHeight="1">
      <c r="B183" s="286"/>
      <c r="C183" s="261" t="s">
        <v>119</v>
      </c>
      <c r="D183" s="261"/>
      <c r="E183" s="261"/>
      <c r="F183" s="284" t="s">
        <v>802</v>
      </c>
      <c r="G183" s="261"/>
      <c r="H183" s="261" t="s">
        <v>870</v>
      </c>
      <c r="I183" s="261" t="s">
        <v>871</v>
      </c>
      <c r="J183" s="261"/>
      <c r="K183" s="309"/>
    </row>
    <row r="184" s="1" customFormat="1" ht="15" customHeight="1">
      <c r="B184" s="286"/>
      <c r="C184" s="261" t="s">
        <v>58</v>
      </c>
      <c r="D184" s="261"/>
      <c r="E184" s="261"/>
      <c r="F184" s="284" t="s">
        <v>802</v>
      </c>
      <c r="G184" s="261"/>
      <c r="H184" s="261" t="s">
        <v>872</v>
      </c>
      <c r="I184" s="261" t="s">
        <v>873</v>
      </c>
      <c r="J184" s="261">
        <v>1</v>
      </c>
      <c r="K184" s="309"/>
    </row>
    <row r="185" s="1" customFormat="1" ht="15" customHeight="1">
      <c r="B185" s="286"/>
      <c r="C185" s="261" t="s">
        <v>54</v>
      </c>
      <c r="D185" s="261"/>
      <c r="E185" s="261"/>
      <c r="F185" s="284" t="s">
        <v>802</v>
      </c>
      <c r="G185" s="261"/>
      <c r="H185" s="261" t="s">
        <v>874</v>
      </c>
      <c r="I185" s="261" t="s">
        <v>804</v>
      </c>
      <c r="J185" s="261">
        <v>20</v>
      </c>
      <c r="K185" s="309"/>
    </row>
    <row r="186" s="1" customFormat="1" ht="15" customHeight="1">
      <c r="B186" s="286"/>
      <c r="C186" s="261" t="s">
        <v>55</v>
      </c>
      <c r="D186" s="261"/>
      <c r="E186" s="261"/>
      <c r="F186" s="284" t="s">
        <v>802</v>
      </c>
      <c r="G186" s="261"/>
      <c r="H186" s="261" t="s">
        <v>875</v>
      </c>
      <c r="I186" s="261" t="s">
        <v>804</v>
      </c>
      <c r="J186" s="261">
        <v>255</v>
      </c>
      <c r="K186" s="309"/>
    </row>
    <row r="187" s="1" customFormat="1" ht="15" customHeight="1">
      <c r="B187" s="286"/>
      <c r="C187" s="261" t="s">
        <v>120</v>
      </c>
      <c r="D187" s="261"/>
      <c r="E187" s="261"/>
      <c r="F187" s="284" t="s">
        <v>802</v>
      </c>
      <c r="G187" s="261"/>
      <c r="H187" s="261" t="s">
        <v>766</v>
      </c>
      <c r="I187" s="261" t="s">
        <v>804</v>
      </c>
      <c r="J187" s="261">
        <v>10</v>
      </c>
      <c r="K187" s="309"/>
    </row>
    <row r="188" s="1" customFormat="1" ht="15" customHeight="1">
      <c r="B188" s="286"/>
      <c r="C188" s="261" t="s">
        <v>121</v>
      </c>
      <c r="D188" s="261"/>
      <c r="E188" s="261"/>
      <c r="F188" s="284" t="s">
        <v>802</v>
      </c>
      <c r="G188" s="261"/>
      <c r="H188" s="261" t="s">
        <v>876</v>
      </c>
      <c r="I188" s="261" t="s">
        <v>837</v>
      </c>
      <c r="J188" s="261"/>
      <c r="K188" s="309"/>
    </row>
    <row r="189" s="1" customFormat="1" ht="15" customHeight="1">
      <c r="B189" s="286"/>
      <c r="C189" s="261" t="s">
        <v>877</v>
      </c>
      <c r="D189" s="261"/>
      <c r="E189" s="261"/>
      <c r="F189" s="284" t="s">
        <v>802</v>
      </c>
      <c r="G189" s="261"/>
      <c r="H189" s="261" t="s">
        <v>878</v>
      </c>
      <c r="I189" s="261" t="s">
        <v>837</v>
      </c>
      <c r="J189" s="261"/>
      <c r="K189" s="309"/>
    </row>
    <row r="190" s="1" customFormat="1" ht="15" customHeight="1">
      <c r="B190" s="286"/>
      <c r="C190" s="261" t="s">
        <v>866</v>
      </c>
      <c r="D190" s="261"/>
      <c r="E190" s="261"/>
      <c r="F190" s="284" t="s">
        <v>802</v>
      </c>
      <c r="G190" s="261"/>
      <c r="H190" s="261" t="s">
        <v>879</v>
      </c>
      <c r="I190" s="261" t="s">
        <v>837</v>
      </c>
      <c r="J190" s="261"/>
      <c r="K190" s="309"/>
    </row>
    <row r="191" s="1" customFormat="1" ht="15" customHeight="1">
      <c r="B191" s="286"/>
      <c r="C191" s="261" t="s">
        <v>123</v>
      </c>
      <c r="D191" s="261"/>
      <c r="E191" s="261"/>
      <c r="F191" s="284" t="s">
        <v>808</v>
      </c>
      <c r="G191" s="261"/>
      <c r="H191" s="261" t="s">
        <v>880</v>
      </c>
      <c r="I191" s="261" t="s">
        <v>804</v>
      </c>
      <c r="J191" s="261">
        <v>50</v>
      </c>
      <c r="K191" s="309"/>
    </row>
    <row r="192" s="1" customFormat="1" ht="15" customHeight="1">
      <c r="B192" s="286"/>
      <c r="C192" s="261" t="s">
        <v>881</v>
      </c>
      <c r="D192" s="261"/>
      <c r="E192" s="261"/>
      <c r="F192" s="284" t="s">
        <v>808</v>
      </c>
      <c r="G192" s="261"/>
      <c r="H192" s="261" t="s">
        <v>882</v>
      </c>
      <c r="I192" s="261" t="s">
        <v>883</v>
      </c>
      <c r="J192" s="261"/>
      <c r="K192" s="309"/>
    </row>
    <row r="193" s="1" customFormat="1" ht="15" customHeight="1">
      <c r="B193" s="286"/>
      <c r="C193" s="261" t="s">
        <v>884</v>
      </c>
      <c r="D193" s="261"/>
      <c r="E193" s="261"/>
      <c r="F193" s="284" t="s">
        <v>808</v>
      </c>
      <c r="G193" s="261"/>
      <c r="H193" s="261" t="s">
        <v>885</v>
      </c>
      <c r="I193" s="261" t="s">
        <v>883</v>
      </c>
      <c r="J193" s="261"/>
      <c r="K193" s="309"/>
    </row>
    <row r="194" s="1" customFormat="1" ht="15" customHeight="1">
      <c r="B194" s="286"/>
      <c r="C194" s="261" t="s">
        <v>886</v>
      </c>
      <c r="D194" s="261"/>
      <c r="E194" s="261"/>
      <c r="F194" s="284" t="s">
        <v>808</v>
      </c>
      <c r="G194" s="261"/>
      <c r="H194" s="261" t="s">
        <v>887</v>
      </c>
      <c r="I194" s="261" t="s">
        <v>883</v>
      </c>
      <c r="J194" s="261"/>
      <c r="K194" s="309"/>
    </row>
    <row r="195" s="1" customFormat="1" ht="15" customHeight="1">
      <c r="B195" s="286"/>
      <c r="C195" s="323" t="s">
        <v>888</v>
      </c>
      <c r="D195" s="261"/>
      <c r="E195" s="261"/>
      <c r="F195" s="284" t="s">
        <v>808</v>
      </c>
      <c r="G195" s="261"/>
      <c r="H195" s="261" t="s">
        <v>889</v>
      </c>
      <c r="I195" s="261" t="s">
        <v>890</v>
      </c>
      <c r="J195" s="324" t="s">
        <v>891</v>
      </c>
      <c r="K195" s="309"/>
    </row>
    <row r="196" s="1" customFormat="1" ht="15" customHeight="1">
      <c r="B196" s="286"/>
      <c r="C196" s="323" t="s">
        <v>43</v>
      </c>
      <c r="D196" s="261"/>
      <c r="E196" s="261"/>
      <c r="F196" s="284" t="s">
        <v>802</v>
      </c>
      <c r="G196" s="261"/>
      <c r="H196" s="258" t="s">
        <v>892</v>
      </c>
      <c r="I196" s="261" t="s">
        <v>893</v>
      </c>
      <c r="J196" s="261"/>
      <c r="K196" s="309"/>
    </row>
    <row r="197" s="1" customFormat="1" ht="15" customHeight="1">
      <c r="B197" s="286"/>
      <c r="C197" s="323" t="s">
        <v>894</v>
      </c>
      <c r="D197" s="261"/>
      <c r="E197" s="261"/>
      <c r="F197" s="284" t="s">
        <v>802</v>
      </c>
      <c r="G197" s="261"/>
      <c r="H197" s="261" t="s">
        <v>895</v>
      </c>
      <c r="I197" s="261" t="s">
        <v>837</v>
      </c>
      <c r="J197" s="261"/>
      <c r="K197" s="309"/>
    </row>
    <row r="198" s="1" customFormat="1" ht="15" customHeight="1">
      <c r="B198" s="286"/>
      <c r="C198" s="323" t="s">
        <v>896</v>
      </c>
      <c r="D198" s="261"/>
      <c r="E198" s="261"/>
      <c r="F198" s="284" t="s">
        <v>802</v>
      </c>
      <c r="G198" s="261"/>
      <c r="H198" s="261" t="s">
        <v>897</v>
      </c>
      <c r="I198" s="261" t="s">
        <v>837</v>
      </c>
      <c r="J198" s="261"/>
      <c r="K198" s="309"/>
    </row>
    <row r="199" s="1" customFormat="1" ht="15" customHeight="1">
      <c r="B199" s="286"/>
      <c r="C199" s="323" t="s">
        <v>898</v>
      </c>
      <c r="D199" s="261"/>
      <c r="E199" s="261"/>
      <c r="F199" s="284" t="s">
        <v>808</v>
      </c>
      <c r="G199" s="261"/>
      <c r="H199" s="261" t="s">
        <v>899</v>
      </c>
      <c r="I199" s="261" t="s">
        <v>837</v>
      </c>
      <c r="J199" s="261"/>
      <c r="K199" s="309"/>
    </row>
    <row r="200" s="1" customFormat="1" ht="15" customHeight="1">
      <c r="B200" s="315"/>
      <c r="C200" s="325"/>
      <c r="D200" s="316"/>
      <c r="E200" s="316"/>
      <c r="F200" s="316"/>
      <c r="G200" s="316"/>
      <c r="H200" s="316"/>
      <c r="I200" s="316"/>
      <c r="J200" s="316"/>
      <c r="K200" s="317"/>
    </row>
    <row r="201" s="1" customFormat="1" ht="18.75" customHeight="1">
      <c r="B201" s="297"/>
      <c r="C201" s="307"/>
      <c r="D201" s="307"/>
      <c r="E201" s="307"/>
      <c r="F201" s="318"/>
      <c r="G201" s="307"/>
      <c r="H201" s="307"/>
      <c r="I201" s="307"/>
      <c r="J201" s="307"/>
      <c r="K201" s="297"/>
    </row>
    <row r="202" s="1" customFormat="1" ht="18.75" customHeight="1">
      <c r="B202" s="269"/>
      <c r="C202" s="269"/>
      <c r="D202" s="269"/>
      <c r="E202" s="269"/>
      <c r="F202" s="269"/>
      <c r="G202" s="269"/>
      <c r="H202" s="269"/>
      <c r="I202" s="269"/>
      <c r="J202" s="269"/>
      <c r="K202" s="269"/>
    </row>
    <row r="203" s="1" customFormat="1" ht="13.5">
      <c r="B203" s="248"/>
      <c r="C203" s="249"/>
      <c r="D203" s="249"/>
      <c r="E203" s="249"/>
      <c r="F203" s="249"/>
      <c r="G203" s="249"/>
      <c r="H203" s="249"/>
      <c r="I203" s="249"/>
      <c r="J203" s="249"/>
      <c r="K203" s="250"/>
    </row>
    <row r="204" s="1" customFormat="1" ht="21" customHeight="1">
      <c r="B204" s="251"/>
      <c r="C204" s="252" t="s">
        <v>900</v>
      </c>
      <c r="D204" s="252"/>
      <c r="E204" s="252"/>
      <c r="F204" s="252"/>
      <c r="G204" s="252"/>
      <c r="H204" s="252"/>
      <c r="I204" s="252"/>
      <c r="J204" s="252"/>
      <c r="K204" s="253"/>
    </row>
    <row r="205" s="1" customFormat="1" ht="25.5" customHeight="1">
      <c r="B205" s="251"/>
      <c r="C205" s="326" t="s">
        <v>901</v>
      </c>
      <c r="D205" s="326"/>
      <c r="E205" s="326"/>
      <c r="F205" s="326" t="s">
        <v>902</v>
      </c>
      <c r="G205" s="327"/>
      <c r="H205" s="326" t="s">
        <v>903</v>
      </c>
      <c r="I205" s="326"/>
      <c r="J205" s="326"/>
      <c r="K205" s="253"/>
    </row>
    <row r="206" s="1" customFormat="1" ht="5.25" customHeight="1">
      <c r="B206" s="286"/>
      <c r="C206" s="281"/>
      <c r="D206" s="281"/>
      <c r="E206" s="281"/>
      <c r="F206" s="281"/>
      <c r="G206" s="307"/>
      <c r="H206" s="281"/>
      <c r="I206" s="281"/>
      <c r="J206" s="281"/>
      <c r="K206" s="309"/>
    </row>
    <row r="207" s="1" customFormat="1" ht="15" customHeight="1">
      <c r="B207" s="286"/>
      <c r="C207" s="261" t="s">
        <v>893</v>
      </c>
      <c r="D207" s="261"/>
      <c r="E207" s="261"/>
      <c r="F207" s="284" t="s">
        <v>44</v>
      </c>
      <c r="G207" s="261"/>
      <c r="H207" s="261" t="s">
        <v>904</v>
      </c>
      <c r="I207" s="261"/>
      <c r="J207" s="261"/>
      <c r="K207" s="309"/>
    </row>
    <row r="208" s="1" customFormat="1" ht="15" customHeight="1">
      <c r="B208" s="286"/>
      <c r="C208" s="261"/>
      <c r="D208" s="261"/>
      <c r="E208" s="261"/>
      <c r="F208" s="284" t="s">
        <v>45</v>
      </c>
      <c r="G208" s="261"/>
      <c r="H208" s="261" t="s">
        <v>905</v>
      </c>
      <c r="I208" s="261"/>
      <c r="J208" s="261"/>
      <c r="K208" s="309"/>
    </row>
    <row r="209" s="1" customFormat="1" ht="15" customHeight="1">
      <c r="B209" s="286"/>
      <c r="C209" s="261"/>
      <c r="D209" s="261"/>
      <c r="E209" s="261"/>
      <c r="F209" s="284" t="s">
        <v>48</v>
      </c>
      <c r="G209" s="261"/>
      <c r="H209" s="261" t="s">
        <v>906</v>
      </c>
      <c r="I209" s="261"/>
      <c r="J209" s="261"/>
      <c r="K209" s="309"/>
    </row>
    <row r="210" s="1" customFormat="1" ht="15" customHeight="1">
      <c r="B210" s="286"/>
      <c r="C210" s="261"/>
      <c r="D210" s="261"/>
      <c r="E210" s="261"/>
      <c r="F210" s="284" t="s">
        <v>46</v>
      </c>
      <c r="G210" s="261"/>
      <c r="H210" s="261" t="s">
        <v>907</v>
      </c>
      <c r="I210" s="261"/>
      <c r="J210" s="261"/>
      <c r="K210" s="309"/>
    </row>
    <row r="211" s="1" customFormat="1" ht="15" customHeight="1">
      <c r="B211" s="286"/>
      <c r="C211" s="261"/>
      <c r="D211" s="261"/>
      <c r="E211" s="261"/>
      <c r="F211" s="284" t="s">
        <v>47</v>
      </c>
      <c r="G211" s="261"/>
      <c r="H211" s="261" t="s">
        <v>908</v>
      </c>
      <c r="I211" s="261"/>
      <c r="J211" s="261"/>
      <c r="K211" s="309"/>
    </row>
    <row r="212" s="1" customFormat="1" ht="15" customHeight="1">
      <c r="B212" s="286"/>
      <c r="C212" s="261"/>
      <c r="D212" s="261"/>
      <c r="E212" s="261"/>
      <c r="F212" s="284"/>
      <c r="G212" s="261"/>
      <c r="H212" s="261"/>
      <c r="I212" s="261"/>
      <c r="J212" s="261"/>
      <c r="K212" s="309"/>
    </row>
    <row r="213" s="1" customFormat="1" ht="15" customHeight="1">
      <c r="B213" s="286"/>
      <c r="C213" s="261" t="s">
        <v>849</v>
      </c>
      <c r="D213" s="261"/>
      <c r="E213" s="261"/>
      <c r="F213" s="284" t="s">
        <v>90</v>
      </c>
      <c r="G213" s="261"/>
      <c r="H213" s="261" t="s">
        <v>909</v>
      </c>
      <c r="I213" s="261"/>
      <c r="J213" s="261"/>
      <c r="K213" s="309"/>
    </row>
    <row r="214" s="1" customFormat="1" ht="15" customHeight="1">
      <c r="B214" s="286"/>
      <c r="C214" s="261"/>
      <c r="D214" s="261"/>
      <c r="E214" s="261"/>
      <c r="F214" s="284" t="s">
        <v>79</v>
      </c>
      <c r="G214" s="261"/>
      <c r="H214" s="261" t="s">
        <v>749</v>
      </c>
      <c r="I214" s="261"/>
      <c r="J214" s="261"/>
      <c r="K214" s="309"/>
    </row>
    <row r="215" s="1" customFormat="1" ht="15" customHeight="1">
      <c r="B215" s="286"/>
      <c r="C215" s="261"/>
      <c r="D215" s="261"/>
      <c r="E215" s="261"/>
      <c r="F215" s="284" t="s">
        <v>747</v>
      </c>
      <c r="G215" s="261"/>
      <c r="H215" s="261" t="s">
        <v>910</v>
      </c>
      <c r="I215" s="261"/>
      <c r="J215" s="261"/>
      <c r="K215" s="309"/>
    </row>
    <row r="216" s="1" customFormat="1" ht="15" customHeight="1">
      <c r="B216" s="328"/>
      <c r="C216" s="261"/>
      <c r="D216" s="261"/>
      <c r="E216" s="261"/>
      <c r="F216" s="284" t="s">
        <v>95</v>
      </c>
      <c r="G216" s="323"/>
      <c r="H216" s="313" t="s">
        <v>750</v>
      </c>
      <c r="I216" s="313"/>
      <c r="J216" s="313"/>
      <c r="K216" s="329"/>
    </row>
    <row r="217" s="1" customFormat="1" ht="15" customHeight="1">
      <c r="B217" s="328"/>
      <c r="C217" s="261"/>
      <c r="D217" s="261"/>
      <c r="E217" s="261"/>
      <c r="F217" s="284" t="s">
        <v>716</v>
      </c>
      <c r="G217" s="323"/>
      <c r="H217" s="313" t="s">
        <v>911</v>
      </c>
      <c r="I217" s="313"/>
      <c r="J217" s="313"/>
      <c r="K217" s="329"/>
    </row>
    <row r="218" s="1" customFormat="1" ht="15" customHeight="1">
      <c r="B218" s="328"/>
      <c r="C218" s="261"/>
      <c r="D218" s="261"/>
      <c r="E218" s="261"/>
      <c r="F218" s="284"/>
      <c r="G218" s="323"/>
      <c r="H218" s="313"/>
      <c r="I218" s="313"/>
      <c r="J218" s="313"/>
      <c r="K218" s="329"/>
    </row>
    <row r="219" s="1" customFormat="1" ht="15" customHeight="1">
      <c r="B219" s="328"/>
      <c r="C219" s="261" t="s">
        <v>873</v>
      </c>
      <c r="D219" s="261"/>
      <c r="E219" s="261"/>
      <c r="F219" s="284">
        <v>1</v>
      </c>
      <c r="G219" s="323"/>
      <c r="H219" s="313" t="s">
        <v>912</v>
      </c>
      <c r="I219" s="313"/>
      <c r="J219" s="313"/>
      <c r="K219" s="329"/>
    </row>
    <row r="220" s="1" customFormat="1" ht="15" customHeight="1">
      <c r="B220" s="328"/>
      <c r="C220" s="261"/>
      <c r="D220" s="261"/>
      <c r="E220" s="261"/>
      <c r="F220" s="284">
        <v>2</v>
      </c>
      <c r="G220" s="323"/>
      <c r="H220" s="313" t="s">
        <v>913</v>
      </c>
      <c r="I220" s="313"/>
      <c r="J220" s="313"/>
      <c r="K220" s="329"/>
    </row>
    <row r="221" s="1" customFormat="1" ht="15" customHeight="1">
      <c r="B221" s="328"/>
      <c r="C221" s="261"/>
      <c r="D221" s="261"/>
      <c r="E221" s="261"/>
      <c r="F221" s="284">
        <v>3</v>
      </c>
      <c r="G221" s="323"/>
      <c r="H221" s="313" t="s">
        <v>914</v>
      </c>
      <c r="I221" s="313"/>
      <c r="J221" s="313"/>
      <c r="K221" s="329"/>
    </row>
    <row r="222" s="1" customFormat="1" ht="15" customHeight="1">
      <c r="B222" s="328"/>
      <c r="C222" s="261"/>
      <c r="D222" s="261"/>
      <c r="E222" s="261"/>
      <c r="F222" s="284">
        <v>4</v>
      </c>
      <c r="G222" s="323"/>
      <c r="H222" s="313" t="s">
        <v>915</v>
      </c>
      <c r="I222" s="313"/>
      <c r="J222" s="313"/>
      <c r="K222" s="329"/>
    </row>
    <row r="223" s="1" customFormat="1" ht="12.75" customHeight="1">
      <c r="B223" s="330"/>
      <c r="C223" s="331"/>
      <c r="D223" s="331"/>
      <c r="E223" s="331"/>
      <c r="F223" s="331"/>
      <c r="G223" s="331"/>
      <c r="H223" s="331"/>
      <c r="I223" s="331"/>
      <c r="J223" s="331"/>
      <c r="K223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2023-11-13T09:57:25Z</dcterms:created>
  <dcterms:modified xsi:type="dcterms:W3CDTF">2023-11-13T09:57:36Z</dcterms:modified>
</cp:coreProperties>
</file>